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8_{E999443B-D997-4951-929D-049A8D8CECCD}" xr6:coauthVersionLast="37" xr6:coauthVersionMax="37" xr10:uidLastSave="{00000000-0000-0000-0000-000000000000}"/>
  <bookViews>
    <workbookView xWindow="0" yWindow="0" windowWidth="28800" windowHeight="12285" xr2:uid="{00000000-000D-0000-FFFF-FFFF00000000}"/>
  </bookViews>
  <sheets>
    <sheet name="2017 TCE for MPCA" sheetId="3" r:id="rId1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1" i="3" l="1"/>
  <c r="D10" i="3"/>
  <c r="F15" i="3"/>
  <c r="G7" i="3" l="1"/>
  <c r="D8" i="3"/>
  <c r="D9" i="3" l="1"/>
  <c r="G8" i="3" l="1"/>
  <c r="G9" i="3" s="1"/>
  <c r="D14" i="3" l="1"/>
  <c r="D1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7" authorId="0" shapeId="0" xr:uid="{5CF4057F-E675-4DB3-ABFC-7C3972782CA2}">
      <text>
        <r>
          <rPr>
            <b/>
            <sz val="9"/>
            <color indexed="81"/>
            <rFont val="Tahoma"/>
            <charset val="1"/>
          </rPr>
          <t>Author:</t>
        </r>
        <r>
          <rPr>
            <sz val="9"/>
            <color indexed="81"/>
            <rFont val="Tahoma"/>
            <charset val="1"/>
          </rPr>
          <t xml:space="preserve">
Credit for control efficiency not taken in mass balance. Control is solvent recovery system which would result in lower solvent purchases.</t>
        </r>
      </text>
    </comment>
  </commentList>
</comments>
</file>

<file path=xl/sharedStrings.xml><?xml version="1.0" encoding="utf-8"?>
<sst xmlns="http://schemas.openxmlformats.org/spreadsheetml/2006/main" count="32" uniqueCount="26">
  <si>
    <t xml:space="preserve">Water Gremlin </t>
  </si>
  <si>
    <t>Month-Year</t>
  </si>
  <si>
    <t>Solvent Purchased</t>
  </si>
  <si>
    <t>TCE in Waste (liquid/solid)</t>
  </si>
  <si>
    <t>Control Efficiency</t>
  </si>
  <si>
    <t>Equipment Downtime</t>
  </si>
  <si>
    <t>Released</t>
  </si>
  <si>
    <t>(lbs)</t>
  </si>
  <si>
    <t>(%)</t>
  </si>
  <si>
    <t>(hrs)</t>
  </si>
  <si>
    <t>lbs</t>
  </si>
  <si>
    <t>tons</t>
  </si>
  <si>
    <t>Notes:</t>
  </si>
  <si>
    <t xml:space="preserve">1.  All coaters operated 5 days per week and 24 hours per day. </t>
  </si>
  <si>
    <t>=</t>
  </si>
  <si>
    <t>tons per coater</t>
  </si>
  <si>
    <t>Overall control efficiency to be applied on emission inventory forms =</t>
  </si>
  <si>
    <t>Total Facility Emissions of Trichlorethylene in 2017 =</t>
  </si>
  <si>
    <t>Solvent Re-used</t>
  </si>
  <si>
    <t>2017 Annual Emissions Inventory Calculations</t>
  </si>
  <si>
    <t>1/1/2017 - 12/31/2017</t>
  </si>
  <si>
    <t>Calendar Year 2017 Trichloroethylene Usage:</t>
  </si>
  <si>
    <t>Total TCE Purchased, minus Waste</t>
  </si>
  <si>
    <t>9 coaters in 2017 + 2 rework tables (assume rework table = 1/2 coater for total of 20)</t>
  </si>
  <si>
    <t>tons per coater @ 19 coaters + 2 rework tables</t>
  </si>
  <si>
    <t>lbs per coater @ 19 coaters + 2 rework tables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</si>
</sst>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0"/>
      <name val="Arial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2" fillId="0" borderId="0" xfId="1" applyFont="1"/>
    <xf numFmtId="0" fontId="2" fillId="0" borderId="0" xfId="1" applyFont="1" applyAlignment="1">
      <alignment wrapText="1"/>
    </xf>
    <xf numFmtId="165" fontId="2" fillId="0" borderId="0" xfId="1" applyNumberFormat="1" applyFont="1"/>
    <xf numFmtId="0" fontId="3" fillId="0" borderId="0" xfId="1" applyFont="1"/>
    <xf numFmtId="0" fontId="3" fillId="0" borderId="0" xfId="1" applyFont="1" applyAlignment="1">
      <alignment wrapText="1"/>
    </xf>
    <xf numFmtId="165" fontId="3" fillId="0" borderId="0" xfId="1" applyNumberFormat="1" applyFont="1"/>
    <xf numFmtId="0" fontId="4" fillId="0" borderId="0" xfId="1" applyFont="1"/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wrapText="1"/>
    </xf>
    <xf numFmtId="0" fontId="4" fillId="0" borderId="5" xfId="1" applyFont="1" applyBorder="1" applyAlignment="1">
      <alignment horizontal="center"/>
    </xf>
    <xf numFmtId="0" fontId="3" fillId="0" borderId="6" xfId="1" applyFont="1" applyBorder="1" applyAlignment="1">
      <alignment wrapText="1"/>
    </xf>
    <xf numFmtId="2" fontId="4" fillId="0" borderId="0" xfId="1" applyNumberFormat="1" applyFont="1"/>
    <xf numFmtId="0" fontId="3" fillId="0" borderId="0" xfId="1" quotePrefix="1" applyFont="1"/>
    <xf numFmtId="0" fontId="4" fillId="0" borderId="7" xfId="1" applyFont="1" applyBorder="1" applyAlignment="1">
      <alignment horizontal="center"/>
    </xf>
    <xf numFmtId="0" fontId="4" fillId="0" borderId="8" xfId="1" applyFont="1" applyBorder="1" applyAlignment="1">
      <alignment horizontal="center"/>
    </xf>
    <xf numFmtId="0" fontId="3" fillId="0" borderId="9" xfId="1" applyFont="1" applyBorder="1" applyAlignment="1">
      <alignment wrapText="1"/>
    </xf>
    <xf numFmtId="17" fontId="4" fillId="0" borderId="10" xfId="1" applyNumberFormat="1" applyFont="1" applyFill="1" applyBorder="1" applyAlignment="1">
      <alignment horizontal="center"/>
    </xf>
    <xf numFmtId="3" fontId="5" fillId="0" borderId="11" xfId="1" applyNumberFormat="1" applyFont="1" applyFill="1" applyBorder="1" applyAlignment="1">
      <alignment horizontal="center"/>
    </xf>
    <xf numFmtId="165" fontId="3" fillId="0" borderId="11" xfId="1" applyNumberFormat="1" applyFont="1" applyFill="1" applyBorder="1" applyAlignment="1">
      <alignment horizontal="center"/>
    </xf>
    <xf numFmtId="2" fontId="3" fillId="0" borderId="11" xfId="1" applyNumberFormat="1" applyFont="1" applyFill="1" applyBorder="1" applyAlignment="1">
      <alignment horizontal="center"/>
    </xf>
    <xf numFmtId="4" fontId="3" fillId="0" borderId="11" xfId="1" applyNumberFormat="1" applyFont="1" applyFill="1" applyBorder="1" applyAlignment="1">
      <alignment horizontal="center"/>
    </xf>
    <xf numFmtId="0" fontId="3" fillId="0" borderId="12" xfId="1" applyFont="1" applyFill="1" applyBorder="1" applyAlignment="1">
      <alignment wrapText="1"/>
    </xf>
    <xf numFmtId="3" fontId="3" fillId="0" borderId="3" xfId="1" applyNumberFormat="1" applyFont="1" applyFill="1" applyBorder="1" applyAlignment="1">
      <alignment horizontal="center"/>
    </xf>
    <xf numFmtId="4" fontId="3" fillId="0" borderId="2" xfId="1" applyNumberFormat="1" applyFont="1" applyFill="1" applyBorder="1"/>
    <xf numFmtId="4" fontId="3" fillId="0" borderId="15" xfId="1" applyNumberFormat="1" applyFont="1" applyFill="1" applyBorder="1" applyAlignment="1">
      <alignment wrapText="1"/>
    </xf>
    <xf numFmtId="0" fontId="3" fillId="0" borderId="16" xfId="1" applyFont="1" applyFill="1" applyBorder="1" applyAlignment="1">
      <alignment horizontal="center"/>
    </xf>
    <xf numFmtId="2" fontId="3" fillId="0" borderId="17" xfId="1" applyNumberFormat="1" applyFont="1" applyFill="1" applyBorder="1" applyAlignment="1">
      <alignment horizontal="center"/>
    </xf>
    <xf numFmtId="2" fontId="3" fillId="0" borderId="18" xfId="1" applyNumberFormat="1" applyFont="1" applyFill="1" applyBorder="1" applyAlignment="1">
      <alignment horizontal="center"/>
    </xf>
    <xf numFmtId="2" fontId="3" fillId="0" borderId="8" xfId="1" applyNumberFormat="1" applyFont="1" applyFill="1" applyBorder="1"/>
    <xf numFmtId="0" fontId="3" fillId="0" borderId="9" xfId="1" applyFont="1" applyFill="1" applyBorder="1" applyAlignment="1">
      <alignment wrapText="1"/>
    </xf>
    <xf numFmtId="0" fontId="4" fillId="0" borderId="0" xfId="1" applyFont="1" applyAlignment="1">
      <alignment horizontal="center"/>
    </xf>
    <xf numFmtId="2" fontId="3" fillId="0" borderId="0" xfId="1" applyNumberFormat="1" applyFont="1"/>
    <xf numFmtId="0" fontId="4" fillId="0" borderId="0" xfId="1" applyFont="1" applyAlignment="1">
      <alignment horizontal="left"/>
    </xf>
    <xf numFmtId="2" fontId="4" fillId="0" borderId="19" xfId="1" applyNumberFormat="1" applyFont="1" applyBorder="1" applyAlignment="1"/>
    <xf numFmtId="0" fontId="4" fillId="0" borderId="20" xfId="1" applyFont="1" applyBorder="1" applyAlignment="1"/>
    <xf numFmtId="165" fontId="3" fillId="0" borderId="0" xfId="1" applyNumberFormat="1" applyFont="1" applyFill="1"/>
    <xf numFmtId="0" fontId="3" fillId="0" borderId="0" xfId="1" applyFont="1" applyAlignment="1">
      <alignment horizontal="right" wrapText="1"/>
    </xf>
    <xf numFmtId="164" fontId="3" fillId="0" borderId="0" xfId="1" applyNumberFormat="1" applyFont="1"/>
    <xf numFmtId="165" fontId="4" fillId="0" borderId="0" xfId="1" applyNumberFormat="1" applyFont="1"/>
    <xf numFmtId="0" fontId="3" fillId="0" borderId="13" xfId="1" applyFont="1" applyFill="1" applyBorder="1" applyAlignment="1">
      <alignment horizontal="right"/>
    </xf>
    <xf numFmtId="0" fontId="3" fillId="0" borderId="14" xfId="1" applyFont="1" applyFill="1" applyBorder="1" applyAlignment="1">
      <alignment horizontal="right"/>
    </xf>
    <xf numFmtId="0" fontId="3" fillId="0" borderId="1" xfId="1" applyFont="1" applyFill="1" applyBorder="1" applyAlignment="1">
      <alignment horizontal="right"/>
    </xf>
    <xf numFmtId="0" fontId="3" fillId="0" borderId="0" xfId="1" applyFont="1" applyFill="1" applyAlignment="1">
      <alignment horizontal="left" wrapText="1"/>
    </xf>
    <xf numFmtId="0" fontId="4" fillId="0" borderId="0" xfId="1" applyFont="1" applyAlignment="1">
      <alignment horizontal="left" wrapText="1"/>
    </xf>
    <xf numFmtId="0" fontId="3" fillId="0" borderId="0" xfId="1" applyFont="1" applyAlignmen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0"/>
  <sheetViews>
    <sheetView showGridLines="0" tabSelected="1" workbookViewId="0">
      <selection activeCell="A12" sqref="A12:H12"/>
    </sheetView>
  </sheetViews>
  <sheetFormatPr defaultColWidth="9.140625" defaultRowHeight="15" x14ac:dyDescent="0.25"/>
  <cols>
    <col min="1" max="1" width="24.85546875" style="4" customWidth="1"/>
    <col min="2" max="4" width="13" style="4" customWidth="1"/>
    <col min="5" max="5" width="13" style="5" customWidth="1"/>
    <col min="6" max="6" width="13" style="6" customWidth="1"/>
    <col min="7" max="7" width="10.42578125" style="4" customWidth="1"/>
    <col min="8" max="8" width="14.7109375" style="4" bestFit="1" customWidth="1"/>
    <col min="9" max="12" width="10.42578125" style="4" customWidth="1"/>
    <col min="13" max="13" width="9.5703125" style="4" bestFit="1" customWidth="1"/>
    <col min="14" max="16384" width="9.140625" style="4"/>
  </cols>
  <sheetData>
    <row r="1" spans="1:18" x14ac:dyDescent="0.25">
      <c r="A1" s="1" t="s">
        <v>0</v>
      </c>
      <c r="B1" s="1"/>
      <c r="C1" s="1"/>
      <c r="D1" s="1"/>
      <c r="E1" s="2"/>
      <c r="F1" s="3"/>
    </row>
    <row r="2" spans="1:18" x14ac:dyDescent="0.25">
      <c r="A2" s="1" t="s">
        <v>19</v>
      </c>
      <c r="B2" s="1"/>
      <c r="C2" s="1"/>
      <c r="D2" s="1"/>
      <c r="E2" s="2"/>
      <c r="F2" s="3"/>
    </row>
    <row r="3" spans="1:18" x14ac:dyDescent="0.25">
      <c r="B3" s="1"/>
      <c r="C3" s="1"/>
      <c r="D3" s="1"/>
      <c r="E3" s="2"/>
      <c r="F3" s="3"/>
    </row>
    <row r="4" spans="1:18" ht="15.75" thickBot="1" x14ac:dyDescent="0.3">
      <c r="A4" s="1" t="s">
        <v>21</v>
      </c>
      <c r="M4" s="7"/>
    </row>
    <row r="5" spans="1:18" ht="30.75" thickTop="1" x14ac:dyDescent="0.25">
      <c r="A5" s="8" t="s">
        <v>1</v>
      </c>
      <c r="B5" s="9" t="s">
        <v>2</v>
      </c>
      <c r="C5" s="9" t="s">
        <v>18</v>
      </c>
      <c r="D5" s="9" t="s">
        <v>3</v>
      </c>
      <c r="E5" s="9" t="s">
        <v>4</v>
      </c>
      <c r="F5" s="9" t="s">
        <v>5</v>
      </c>
      <c r="G5" s="10" t="s">
        <v>6</v>
      </c>
      <c r="H5" s="11"/>
      <c r="I5" s="6"/>
      <c r="P5" s="12"/>
      <c r="Q5" s="7"/>
      <c r="R5" s="13"/>
    </row>
    <row r="6" spans="1:18" ht="15.75" thickBot="1" x14ac:dyDescent="0.3">
      <c r="A6" s="14"/>
      <c r="B6" s="15" t="s">
        <v>7</v>
      </c>
      <c r="C6" s="15" t="s">
        <v>7</v>
      </c>
      <c r="D6" s="15" t="s">
        <v>7</v>
      </c>
      <c r="E6" s="15" t="s">
        <v>8</v>
      </c>
      <c r="F6" s="15" t="s">
        <v>9</v>
      </c>
      <c r="G6" s="15" t="s">
        <v>7</v>
      </c>
      <c r="H6" s="16"/>
      <c r="I6" s="6"/>
      <c r="P6" s="12"/>
      <c r="Q6" s="7"/>
      <c r="R6" s="13"/>
    </row>
    <row r="7" spans="1:18" ht="15.75" thickTop="1" x14ac:dyDescent="0.25">
      <c r="A7" s="17" t="s">
        <v>20</v>
      </c>
      <c r="B7" s="18">
        <v>152003</v>
      </c>
      <c r="C7" s="18">
        <v>55440</v>
      </c>
      <c r="D7" s="18">
        <v>5796</v>
      </c>
      <c r="E7" s="19">
        <v>0</v>
      </c>
      <c r="F7" s="20">
        <v>0</v>
      </c>
      <c r="G7" s="21">
        <f>((B7-D7)*(F7/6240))+((B7-D7)*((6240-F7)/6240)*(1-E7))</f>
        <v>146207</v>
      </c>
      <c r="H7" s="22"/>
      <c r="I7" s="6"/>
      <c r="J7" s="6"/>
      <c r="P7" s="12"/>
      <c r="Q7" s="7"/>
      <c r="R7" s="13"/>
    </row>
    <row r="8" spans="1:18" x14ac:dyDescent="0.25">
      <c r="A8" s="40" t="s">
        <v>22</v>
      </c>
      <c r="B8" s="41"/>
      <c r="C8" s="42"/>
      <c r="D8" s="23">
        <f>B7-D7</f>
        <v>146207</v>
      </c>
      <c r="E8" s="24" t="s">
        <v>10</v>
      </c>
      <c r="F8" s="24"/>
      <c r="G8" s="24">
        <f>SUM(G7:G7)</f>
        <v>146207</v>
      </c>
      <c r="H8" s="25" t="s">
        <v>10</v>
      </c>
      <c r="I8" s="6"/>
      <c r="P8" s="12"/>
      <c r="Q8" s="7"/>
      <c r="R8" s="13"/>
    </row>
    <row r="9" spans="1:18" ht="15.75" thickBot="1" x14ac:dyDescent="0.3">
      <c r="A9" s="26"/>
      <c r="B9" s="27"/>
      <c r="C9" s="28"/>
      <c r="D9" s="28">
        <f>D8/2000</f>
        <v>73.103499999999997</v>
      </c>
      <c r="E9" s="29" t="s">
        <v>11</v>
      </c>
      <c r="F9" s="29"/>
      <c r="G9" s="29">
        <f>G8/2000</f>
        <v>73.103499999999997</v>
      </c>
      <c r="H9" s="30" t="s">
        <v>11</v>
      </c>
      <c r="I9" s="6"/>
      <c r="P9" s="12"/>
      <c r="Q9" s="7"/>
      <c r="R9" s="13"/>
    </row>
    <row r="10" spans="1:18" ht="15.75" thickTop="1" x14ac:dyDescent="0.25">
      <c r="A10" s="31"/>
      <c r="D10" s="12">
        <f>D9/20</f>
        <v>3.6551749999999998</v>
      </c>
      <c r="E10" s="32" t="s">
        <v>24</v>
      </c>
      <c r="M10" s="12"/>
      <c r="N10" s="7"/>
      <c r="O10" s="13"/>
    </row>
    <row r="11" spans="1:18" x14ac:dyDescent="0.25">
      <c r="A11" s="33" t="s">
        <v>12</v>
      </c>
      <c r="C11" s="12"/>
      <c r="D11" s="12">
        <f>D10*2000</f>
        <v>7310.3499999999995</v>
      </c>
      <c r="E11" s="45" t="s">
        <v>25</v>
      </c>
      <c r="M11" s="12"/>
      <c r="N11" s="7"/>
      <c r="O11" s="13"/>
    </row>
    <row r="12" spans="1:18" x14ac:dyDescent="0.25">
      <c r="A12" s="43" t="s">
        <v>13</v>
      </c>
      <c r="B12" s="43"/>
      <c r="C12" s="43"/>
      <c r="D12" s="43"/>
      <c r="E12" s="43"/>
      <c r="F12" s="43"/>
      <c r="G12" s="43"/>
      <c r="H12" s="43"/>
    </row>
    <row r="13" spans="1:18" ht="15.75" thickBot="1" x14ac:dyDescent="0.3"/>
    <row r="14" spans="1:18" ht="16.5" thickTop="1" thickBot="1" x14ac:dyDescent="0.3">
      <c r="A14" s="7" t="s">
        <v>17</v>
      </c>
      <c r="B14" s="7"/>
      <c r="C14" s="7"/>
      <c r="D14" s="34">
        <f>G9</f>
        <v>73.103499999999997</v>
      </c>
      <c r="E14" s="35" t="s">
        <v>11</v>
      </c>
      <c r="F14" s="36" t="s">
        <v>23</v>
      </c>
    </row>
    <row r="15" spans="1:18" ht="18" customHeight="1" thickTop="1" x14ac:dyDescent="0.25">
      <c r="E15" s="37" t="s">
        <v>14</v>
      </c>
      <c r="F15" s="38">
        <f>D14/20</f>
        <v>3.6551749999999998</v>
      </c>
      <c r="G15" s="4" t="s">
        <v>15</v>
      </c>
    </row>
    <row r="16" spans="1:18" ht="26.25" customHeight="1" x14ac:dyDescent="0.25">
      <c r="A16" s="44" t="s">
        <v>16</v>
      </c>
      <c r="B16" s="44"/>
      <c r="C16" s="44"/>
      <c r="D16" s="39">
        <f>1-(D14/D9)</f>
        <v>0</v>
      </c>
    </row>
    <row r="20" spans="3:3" x14ac:dyDescent="0.25">
      <c r="C20" s="32"/>
    </row>
  </sheetData>
  <mergeCells count="3">
    <mergeCell ref="A8:C8"/>
    <mergeCell ref="A12:H12"/>
    <mergeCell ref="A16:C16"/>
  </mergeCells>
  <pageMargins left="0.77" right="0.28000000000000003" top="0.69" bottom="1" header="0.5" footer="0.5"/>
  <pageSetup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2017 TCE for MPCA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2018-10-11T15:12:28Z</dcterms:modified>
</cp:coreProperties>
</file>