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390" windowHeight="5190" activeTab="0"/>
  </bookViews>
  <sheets>
    <sheet name="revisions" sheetId="1" r:id="rId1"/>
    <sheet name="criteria information summary" sheetId="2" r:id="rId2"/>
    <sheet name="criteria comparison calculation" sheetId="3" r:id="rId3"/>
    <sheet name="BaP Equiv Calc" sheetId="4" r:id="rId4"/>
    <sheet name="TCDDTEF Calc" sheetId="5" r:id="rId5"/>
  </sheets>
  <definedNames>
    <definedName name="_xlnm.Print_Area" localSheetId="2">'criteria comparison calculation'!$A$3:$V$346</definedName>
    <definedName name="_xlnm.Print_Area" localSheetId="1">'criteria information summary'!$A$1:$O$419</definedName>
    <definedName name="_xlnm.Print_Titles" localSheetId="2">'criteria comparison calculation'!$11:$15</definedName>
  </definedNames>
  <calcPr fullCalcOnLoad="1"/>
</workbook>
</file>

<file path=xl/sharedStrings.xml><?xml version="1.0" encoding="utf-8"?>
<sst xmlns="http://schemas.openxmlformats.org/spreadsheetml/2006/main" count="2287" uniqueCount="973">
  <si>
    <t>Drinking Water/Ground Water Criteria Summary Table</t>
  </si>
  <si>
    <t>Previous spreadsheet - - dw0898.xls</t>
  </si>
  <si>
    <t>Revised spreadsheet - - dwgw0900.xls</t>
  </si>
  <si>
    <t xml:space="preserve">This file contains 5 worksheets: </t>
  </si>
  <si>
    <t>revisions</t>
  </si>
  <si>
    <t>criteria information summary</t>
  </si>
  <si>
    <t>criteria comparison calculation</t>
  </si>
  <si>
    <t>BaP Equivalent calculation</t>
  </si>
  <si>
    <t>TCDD Equivalent calculation</t>
  </si>
  <si>
    <r>
      <t>*</t>
    </r>
    <r>
      <rPr>
        <sz val="12"/>
        <rFont val="MS Sans Serif"/>
        <family val="2"/>
      </rPr>
      <t xml:space="preserve">  BaP Equivalent Calculation Worksheet has been updated to include most recent guidance for Minnesota Department of Health</t>
    </r>
  </si>
  <si>
    <r>
      <t>*</t>
    </r>
    <r>
      <rPr>
        <sz val="12"/>
        <rFont val="MS Sans Serif"/>
        <family val="2"/>
      </rPr>
      <t xml:space="preserve">  TCDD Equivalent Calculation Worksheet has been updated to include most recent Toxic Equivalence Factors.</t>
    </r>
  </si>
  <si>
    <t>NOTE:</t>
  </si>
  <si>
    <t>State Criteria</t>
  </si>
  <si>
    <t>Federal Criteria (d)</t>
  </si>
  <si>
    <t>Chemical</t>
  </si>
  <si>
    <t>CAS</t>
  </si>
  <si>
    <t>Cancer</t>
  </si>
  <si>
    <r>
      <t>HRL/</t>
    </r>
    <r>
      <rPr>
        <b/>
        <i/>
        <sz val="8"/>
        <rFont val="MS Sans Serif"/>
        <family val="2"/>
      </rPr>
      <t>HBV</t>
    </r>
  </si>
  <si>
    <t>Target</t>
  </si>
  <si>
    <t>MCLG</t>
  </si>
  <si>
    <t>MCL</t>
  </si>
  <si>
    <t>Regulatory</t>
  </si>
  <si>
    <t xml:space="preserve">ug/l at </t>
  </si>
  <si>
    <t>Lifetime Health</t>
  </si>
  <si>
    <t>Number</t>
  </si>
  <si>
    <t>Class</t>
  </si>
  <si>
    <t>(ug/l)</t>
  </si>
  <si>
    <t>Endpoint</t>
  </si>
  <si>
    <t>Status</t>
  </si>
  <si>
    <t>1E-5</t>
  </si>
  <si>
    <t xml:space="preserve"> Advisory (ug/l)</t>
  </si>
  <si>
    <t>(a)</t>
  </si>
  <si>
    <t>(b)</t>
  </si>
  <si>
    <t>(c)</t>
  </si>
  <si>
    <t>INORGANICS</t>
  </si>
  <si>
    <t>Aluminum</t>
  </si>
  <si>
    <t>7429-90-5</t>
  </si>
  <si>
    <t>see SDWR</t>
  </si>
  <si>
    <t>Ammonia</t>
  </si>
  <si>
    <t>7664-41-7</t>
  </si>
  <si>
    <t>D</t>
  </si>
  <si>
    <t>Draft</t>
  </si>
  <si>
    <t>Antimony</t>
  </si>
  <si>
    <t>7440-36-0</t>
  </si>
  <si>
    <t>Final</t>
  </si>
  <si>
    <t xml:space="preserve">Arsenic </t>
  </si>
  <si>
    <t>7440-38-2</t>
  </si>
  <si>
    <t>A</t>
  </si>
  <si>
    <t>-</t>
  </si>
  <si>
    <t xml:space="preserve">Asbestos (fibers/l &gt; 10 um) </t>
  </si>
  <si>
    <t>(f)</t>
  </si>
  <si>
    <t>1332-21-4</t>
  </si>
  <si>
    <t>7 MFL</t>
  </si>
  <si>
    <t>70 MFL</t>
  </si>
  <si>
    <t>Barium</t>
  </si>
  <si>
    <t>7440-39-3</t>
  </si>
  <si>
    <t>CV/BLD</t>
  </si>
  <si>
    <t>Beryllium</t>
  </si>
  <si>
    <t>7440-41-7</t>
  </si>
  <si>
    <t>B2</t>
  </si>
  <si>
    <t>cancer</t>
  </si>
  <si>
    <t>Boron</t>
  </si>
  <si>
    <t>7440-42-8</t>
  </si>
  <si>
    <t>REPRO</t>
  </si>
  <si>
    <t>Bromate</t>
  </si>
  <si>
    <t>15541-45-4</t>
  </si>
  <si>
    <t>zero</t>
  </si>
  <si>
    <t>Cadmium</t>
  </si>
  <si>
    <t>7440-43-9</t>
  </si>
  <si>
    <t>KIDN</t>
  </si>
  <si>
    <t>Chloramine (as free chlorine)</t>
  </si>
  <si>
    <t>10599-90-3</t>
  </si>
  <si>
    <t>NA</t>
  </si>
  <si>
    <t>Chlorine</t>
  </si>
  <si>
    <t>7782-50-5</t>
  </si>
  <si>
    <t>Chlorine dioxide</t>
  </si>
  <si>
    <t>10049-04-4</t>
  </si>
  <si>
    <t>Chlorite</t>
  </si>
  <si>
    <t>Chromium (total)</t>
  </si>
  <si>
    <t>7440-47-3</t>
  </si>
  <si>
    <t>Chromium III</t>
  </si>
  <si>
    <t>16065-83-1</t>
  </si>
  <si>
    <t>Chromium VI</t>
  </si>
  <si>
    <t>18540-29-9</t>
  </si>
  <si>
    <t>Ainh</t>
  </si>
  <si>
    <t>Cobalt</t>
  </si>
  <si>
    <t>7440-48-4</t>
  </si>
  <si>
    <t>GI/LIV</t>
  </si>
  <si>
    <t>Copper (at the tap)</t>
  </si>
  <si>
    <t>(e)</t>
  </si>
  <si>
    <t>7440-50-8</t>
  </si>
  <si>
    <t>TT</t>
  </si>
  <si>
    <t>Cyanide, free</t>
  </si>
  <si>
    <t>57-12-5</t>
  </si>
  <si>
    <t>CNS/PNS</t>
  </si>
  <si>
    <t xml:space="preserve">Fluoride </t>
  </si>
  <si>
    <t>16984-48-8</t>
  </si>
  <si>
    <t>Iron</t>
  </si>
  <si>
    <t>7439-89-6</t>
  </si>
  <si>
    <t xml:space="preserve">Lead (at tap) </t>
  </si>
  <si>
    <t>7439-92-1</t>
  </si>
  <si>
    <t>Manganese (HRL under revision)</t>
  </si>
  <si>
    <t>(e) (g)</t>
  </si>
  <si>
    <t>7439-96-5</t>
  </si>
  <si>
    <t>Mercury (inorganic) (e.g. chloride, sulfate)</t>
  </si>
  <si>
    <t>7439-97-6</t>
  </si>
  <si>
    <t>Molybdenum</t>
  </si>
  <si>
    <t>7439-98-7</t>
  </si>
  <si>
    <t>Nickel</t>
  </si>
  <si>
    <t>7440-02-0</t>
  </si>
  <si>
    <t>Nitrate (as nitrogen)</t>
  </si>
  <si>
    <t>14797-55-8</t>
  </si>
  <si>
    <t>Nitrite (as nitrogen)</t>
  </si>
  <si>
    <t>14797-65-0</t>
  </si>
  <si>
    <t>Selenium</t>
  </si>
  <si>
    <t>7782-49-2</t>
  </si>
  <si>
    <t>Silver</t>
  </si>
  <si>
    <t>7440-22-4</t>
  </si>
  <si>
    <r>
      <t xml:space="preserve">Strontium (non-radioactive, not </t>
    </r>
    <r>
      <rPr>
        <vertAlign val="superscript"/>
        <sz val="7"/>
        <rFont val="MS Serif"/>
        <family val="1"/>
      </rPr>
      <t>90</t>
    </r>
    <r>
      <rPr>
        <sz val="8"/>
        <rFont val="MS Sans Serif"/>
        <family val="0"/>
      </rPr>
      <t>Sr)</t>
    </r>
  </si>
  <si>
    <t>7440-24-6</t>
  </si>
  <si>
    <t>Bone</t>
  </si>
  <si>
    <t>Sulfate</t>
  </si>
  <si>
    <t>14808-79-8</t>
  </si>
  <si>
    <t>Thallium</t>
  </si>
  <si>
    <t>7440-28-0</t>
  </si>
  <si>
    <t>Tin</t>
  </si>
  <si>
    <t>7440-31-5</t>
  </si>
  <si>
    <t>KIDN; GI/LIV</t>
  </si>
  <si>
    <t>Vanadium</t>
  </si>
  <si>
    <t>7440-62-2</t>
  </si>
  <si>
    <t>White phosphorus</t>
  </si>
  <si>
    <t>7723-14-0</t>
  </si>
  <si>
    <t>Zinc</t>
  </si>
  <si>
    <t>7440-66-6</t>
  </si>
  <si>
    <t>ORGANICS</t>
  </si>
  <si>
    <t>Acetochlor</t>
  </si>
  <si>
    <t>34256-82-1</t>
  </si>
  <si>
    <t>CV/BLD; GI/LIV</t>
  </si>
  <si>
    <t>Acetone</t>
  </si>
  <si>
    <t>67-64-1</t>
  </si>
  <si>
    <t>Acetonitrile</t>
  </si>
  <si>
    <t>75-05-8</t>
  </si>
  <si>
    <t>Acifluorfen</t>
  </si>
  <si>
    <t>62476-59-9</t>
  </si>
  <si>
    <t>Acrylamide</t>
  </si>
  <si>
    <t>79-06-1</t>
  </si>
  <si>
    <t>Acrylonitrile</t>
  </si>
  <si>
    <t>107-13-1</t>
  </si>
  <si>
    <t>B1</t>
  </si>
  <si>
    <t>Alachlor</t>
  </si>
  <si>
    <t>15972-60-8</t>
  </si>
  <si>
    <t>Aldicarb</t>
  </si>
  <si>
    <t>(h)</t>
  </si>
  <si>
    <t>116-06-3</t>
  </si>
  <si>
    <t>Aldicarb sulfone</t>
  </si>
  <si>
    <t>1646-88-4</t>
  </si>
  <si>
    <t>Aldicarb sulfoxide</t>
  </si>
  <si>
    <t>1646-87-3</t>
  </si>
  <si>
    <t>Aldrin</t>
  </si>
  <si>
    <t>309-00-2</t>
  </si>
  <si>
    <t>Allyl Chloride (3 chloropropene)</t>
  </si>
  <si>
    <t>107-05-1</t>
  </si>
  <si>
    <t>C</t>
  </si>
  <si>
    <t>Ametryn</t>
  </si>
  <si>
    <t>834-12-8</t>
  </si>
  <si>
    <t>Ammonium sulfamate</t>
  </si>
  <si>
    <t>7773-06-0</t>
  </si>
  <si>
    <t>Atrazine</t>
  </si>
  <si>
    <t>1912-24-9</t>
  </si>
  <si>
    <t>Under Review</t>
  </si>
  <si>
    <t>Review</t>
  </si>
  <si>
    <t>Baygon</t>
  </si>
  <si>
    <t>114-26-1</t>
  </si>
  <si>
    <t>Bentazon</t>
  </si>
  <si>
    <t>25057-89-0</t>
  </si>
  <si>
    <t>Benz[a]anthracene</t>
  </si>
  <si>
    <t>56-55-3</t>
  </si>
  <si>
    <t>see carcinogenic PAHs</t>
  </si>
  <si>
    <t>Benzene</t>
  </si>
  <si>
    <t>71-43-2</t>
  </si>
  <si>
    <t>Benzo[b]fluoranthene</t>
  </si>
  <si>
    <t>205-99-2</t>
  </si>
  <si>
    <t>Benzoic Acid</t>
  </si>
  <si>
    <t>65-85-0</t>
  </si>
  <si>
    <t>Benzo[j]fluoranthene</t>
  </si>
  <si>
    <t>205-82-3</t>
  </si>
  <si>
    <t>Benzo[k]fluoranthene</t>
  </si>
  <si>
    <t>207-08-9</t>
  </si>
  <si>
    <t>Benzo[a]pyrene</t>
  </si>
  <si>
    <t>50-32-8</t>
  </si>
  <si>
    <t>1,1-Biphenyl (Diphenyl)</t>
  </si>
  <si>
    <t>92-52-4</t>
  </si>
  <si>
    <t>Bis(chloroethyl)ether (BCEE)</t>
  </si>
  <si>
    <t>111-44-4</t>
  </si>
  <si>
    <t>Bis-2-chloroisopropyl ether</t>
  </si>
  <si>
    <t>108-60-1</t>
  </si>
  <si>
    <t>Bis(chloromethyl)ether (BCME)</t>
  </si>
  <si>
    <t>542-88-1</t>
  </si>
  <si>
    <t>Bisphenol A</t>
  </si>
  <si>
    <t>80-5-7</t>
  </si>
  <si>
    <t>body weight</t>
  </si>
  <si>
    <t>Bromacil</t>
  </si>
  <si>
    <t>314-40-9</t>
  </si>
  <si>
    <t>Bromochloromethane (Chlorobromomethane)</t>
  </si>
  <si>
    <t>74-97-5</t>
  </si>
  <si>
    <t xml:space="preserve">Bromodichloromethane  (THM) </t>
  </si>
  <si>
    <t>(i)</t>
  </si>
  <si>
    <t>75-27-4</t>
  </si>
  <si>
    <t>Bromoform (THM)</t>
  </si>
  <si>
    <t>75-25-2</t>
  </si>
  <si>
    <t>Bromomethane (methyl bromide) (THM)</t>
  </si>
  <si>
    <t>74-83-9</t>
  </si>
  <si>
    <t>Bromoxynil</t>
  </si>
  <si>
    <t>1689-84-5</t>
  </si>
  <si>
    <t>n-Butanol</t>
  </si>
  <si>
    <t>71-36-3</t>
  </si>
  <si>
    <t>Butyl benzyl phthalate (PAE)</t>
  </si>
  <si>
    <t>85-68-7</t>
  </si>
  <si>
    <t>Butylate</t>
  </si>
  <si>
    <t>2008-41-5</t>
  </si>
  <si>
    <t>Butylphthalyl butylglucolate (BPBG)</t>
  </si>
  <si>
    <t>85-70-1</t>
  </si>
  <si>
    <t>Carbaryl</t>
  </si>
  <si>
    <t>63-25-2</t>
  </si>
  <si>
    <t>Carbofuran</t>
  </si>
  <si>
    <t>1553-66-2</t>
  </si>
  <si>
    <t>Carbon Disulfide</t>
  </si>
  <si>
    <t>75-15-0</t>
  </si>
  <si>
    <t>Carbon tetrachloride</t>
  </si>
  <si>
    <t>56-23-5</t>
  </si>
  <si>
    <t>Carboxin</t>
  </si>
  <si>
    <t>5234-68-4</t>
  </si>
  <si>
    <t>Chloramben</t>
  </si>
  <si>
    <t>133-90-4</t>
  </si>
  <si>
    <t>Chlordane</t>
  </si>
  <si>
    <t>57-74-9</t>
  </si>
  <si>
    <t>Chlorimuron-ethyl (classic)</t>
  </si>
  <si>
    <t>90982-32-4</t>
  </si>
  <si>
    <t>Chloroacetic acid (Monochloroacetic acid)</t>
  </si>
  <si>
    <t>(j)</t>
  </si>
  <si>
    <t>79-11-8</t>
  </si>
  <si>
    <t>Chlorobenzene (Monochlorobenzene)</t>
  </si>
  <si>
    <t>108-90-7</t>
  </si>
  <si>
    <t xml:space="preserve">Chlorodibromomethane (Dibromochloromethane) (THM) </t>
  </si>
  <si>
    <t>124-48-1</t>
  </si>
  <si>
    <t xml:space="preserve">Chloroform  (THM) </t>
  </si>
  <si>
    <t>67-66-3</t>
  </si>
  <si>
    <t>Chloromethane (THM)</t>
  </si>
  <si>
    <t>74-87-3</t>
  </si>
  <si>
    <t>Listed</t>
  </si>
  <si>
    <t>2-Chlorophenol</t>
  </si>
  <si>
    <t>95-57-8</t>
  </si>
  <si>
    <t>Chlorothalonil</t>
  </si>
  <si>
    <t>1897-45-6</t>
  </si>
  <si>
    <t>Chlorotoluene, o- (2-Chlorotoluene)</t>
  </si>
  <si>
    <t>95-49-8</t>
  </si>
  <si>
    <t>Chlorotoluene, p- (4-Chlorotoluene)</t>
  </si>
  <si>
    <t>106-43-4</t>
  </si>
  <si>
    <t>Chlorpyrifos</t>
  </si>
  <si>
    <t>2921-88-2</t>
  </si>
  <si>
    <t>Chlorsulfuron (Glean)</t>
  </si>
  <si>
    <t>64902-72-3</t>
  </si>
  <si>
    <t>Body weight</t>
  </si>
  <si>
    <t>Chrysene</t>
  </si>
  <si>
    <t>218-01-9</t>
  </si>
  <si>
    <t>Clomazone</t>
  </si>
  <si>
    <t>81777-89-1</t>
  </si>
  <si>
    <t>Cumene (Isopropyl benzene)</t>
  </si>
  <si>
    <t>98-82-8</t>
  </si>
  <si>
    <t>Cyanazine</t>
  </si>
  <si>
    <t>21725-46-2</t>
  </si>
  <si>
    <t>Dacthal (DCPA)</t>
  </si>
  <si>
    <t>1861-32-1</t>
  </si>
  <si>
    <t>Dalapon (sodium salt)</t>
  </si>
  <si>
    <t>75-99-0</t>
  </si>
  <si>
    <t>Diallate</t>
  </si>
  <si>
    <t>2303-16-4</t>
  </si>
  <si>
    <t>Diazinon</t>
  </si>
  <si>
    <t>333-41-5</t>
  </si>
  <si>
    <t>Dibenz[a,j]acridine</t>
  </si>
  <si>
    <t>224-42-0</t>
  </si>
  <si>
    <t>Dibenz[a,h]acridine</t>
  </si>
  <si>
    <t>226-36-8</t>
  </si>
  <si>
    <t>Dibenz(a,h)anthracene</t>
  </si>
  <si>
    <t>53-70-3</t>
  </si>
  <si>
    <t>7H-Dibenzo[c,g]carbazole</t>
  </si>
  <si>
    <t>194-59-2</t>
  </si>
  <si>
    <t>Dibenzo[a,e]pyrene</t>
  </si>
  <si>
    <t>192-65-4</t>
  </si>
  <si>
    <t>Dibenzo[a,h]pyrene</t>
  </si>
  <si>
    <t>189-64-0</t>
  </si>
  <si>
    <t>Dibenzo[a,i]pyrene</t>
  </si>
  <si>
    <t>189-55-9</t>
  </si>
  <si>
    <t>Dibenzo[a,l]pyrene</t>
  </si>
  <si>
    <t>191-30-0</t>
  </si>
  <si>
    <t>Dibromoacetonitrile</t>
  </si>
  <si>
    <t>3252-43-5</t>
  </si>
  <si>
    <t>Dibromochloropropane (DBCP)</t>
  </si>
  <si>
    <t>96-12-8</t>
  </si>
  <si>
    <t>1,2-Dibromoethane (Ethylene dibromide (EDB), 1,2-Dibromomethane)</t>
  </si>
  <si>
    <t>106-93-4</t>
  </si>
  <si>
    <t>Dibutyl phthalate (PAE)</t>
  </si>
  <si>
    <t>84-74-2</t>
  </si>
  <si>
    <t>Dicamba</t>
  </si>
  <si>
    <t>1918-00-9</t>
  </si>
  <si>
    <t>Dichloroacetic acid (HA)</t>
  </si>
  <si>
    <t>79-43-6</t>
  </si>
  <si>
    <t>Dichloroacetonitrile</t>
  </si>
  <si>
    <t>3018-12-0</t>
  </si>
  <si>
    <t>1,2-Dichlorobenzene (ortho-)</t>
  </si>
  <si>
    <t>95-50-1</t>
  </si>
  <si>
    <t>1,3-Dichlorobenzene (meta-) (based on ortho-)</t>
  </si>
  <si>
    <t>541-73-1</t>
  </si>
  <si>
    <t>1,4-Dichlorobenzene (para-)</t>
  </si>
  <si>
    <t>106-46-7</t>
  </si>
  <si>
    <t>3,3'-Dichlorobenzidine</t>
  </si>
  <si>
    <t>91-94-1</t>
  </si>
  <si>
    <t>Dichlorodifluoromethane (Freon 12)</t>
  </si>
  <si>
    <t>75-71-8</t>
  </si>
  <si>
    <t>p,p'-Dichlorodiphenyl dichloroethane (DDD)</t>
  </si>
  <si>
    <t>72-54-8</t>
  </si>
  <si>
    <t>p,p'-Dichlorodiphenyl dichloroethylene (DDE)</t>
  </si>
  <si>
    <t>72-55-9</t>
  </si>
  <si>
    <t>p,p'-Dichlorodiphenyl trichloroethane (DDT)</t>
  </si>
  <si>
    <t>50-29-3</t>
  </si>
  <si>
    <t>1,1-Dichloroethane</t>
  </si>
  <si>
    <t>75-34-3</t>
  </si>
  <si>
    <t>1,2-Dichloroethane</t>
  </si>
  <si>
    <t>107-06-2</t>
  </si>
  <si>
    <t>1,1-Dichloroethylene (Vinylidene chloride)</t>
  </si>
  <si>
    <t>75-35-4</t>
  </si>
  <si>
    <t>1,2-Dichloroethylene, cis-</t>
  </si>
  <si>
    <t>156-59-2</t>
  </si>
  <si>
    <t>1,2-Dichloroethylene, trans-</t>
  </si>
  <si>
    <t>156-60-5</t>
  </si>
  <si>
    <t>Dichloromethane (methylene chloride)</t>
  </si>
  <si>
    <t>75-09-2</t>
  </si>
  <si>
    <t>2,4-Dichlorophenol</t>
  </si>
  <si>
    <t>120-83-2</t>
  </si>
  <si>
    <t>IMMUN</t>
  </si>
  <si>
    <t>2,4-Dichlorophenoxyacetic acid (2,4-D)</t>
  </si>
  <si>
    <t>94-75-7</t>
  </si>
  <si>
    <t>KIDN;GI/LIV;CV/BLD</t>
  </si>
  <si>
    <t>4-(2,4-Dichlorophenoxy)butyric acid (2,4-DB)</t>
  </si>
  <si>
    <t>94-82-6</t>
  </si>
  <si>
    <t>1,2-Dichloropropane</t>
  </si>
  <si>
    <t>78-87-5</t>
  </si>
  <si>
    <t>1,3-Dichloropropene (cis-,trans-, mixture-)</t>
  </si>
  <si>
    <t>542-75-6</t>
  </si>
  <si>
    <t>Dieldrin</t>
  </si>
  <si>
    <t>60-57-1</t>
  </si>
  <si>
    <t>Di(2-ethylhexyl)adipate</t>
  </si>
  <si>
    <t>103-23-1</t>
  </si>
  <si>
    <t>Di(2-ethylhexyl)-phthalate (DEHP or bis(2-ethylhexyl)phthalate)</t>
  </si>
  <si>
    <t>(PAE)</t>
  </si>
  <si>
    <t>117-81-7</t>
  </si>
  <si>
    <t>Diethyl phthalate  (PAE)</t>
  </si>
  <si>
    <t>84-66-2</t>
  </si>
  <si>
    <t>Diisopropyl methylphosphonate</t>
  </si>
  <si>
    <t>1445-75-6</t>
  </si>
  <si>
    <t>Dimethoate</t>
  </si>
  <si>
    <t>60-51-5</t>
  </si>
  <si>
    <t>Dimethrin</t>
  </si>
  <si>
    <t>67239-16-1</t>
  </si>
  <si>
    <t>7,12-Dimethylbenzanthracene</t>
  </si>
  <si>
    <t>57-97-6</t>
  </si>
  <si>
    <t>Dimethyl methylphosphonate</t>
  </si>
  <si>
    <t>756-79-6</t>
  </si>
  <si>
    <t>2,4-Dimethylphenol</t>
  </si>
  <si>
    <t>105-67-9</t>
  </si>
  <si>
    <t>CV/BLD; CNS/PNS</t>
  </si>
  <si>
    <t>Dimethyl phthalate (PAE)</t>
  </si>
  <si>
    <t>131-11-3</t>
  </si>
  <si>
    <t>1,3-Dinitrobenzene (m-)</t>
  </si>
  <si>
    <t>99-65-0</t>
  </si>
  <si>
    <t>2,4-Dinitrophenol</t>
  </si>
  <si>
    <t>51-28-5</t>
  </si>
  <si>
    <t>EYES</t>
  </si>
  <si>
    <t>1,6-Dinitropyrene</t>
  </si>
  <si>
    <t>42397-64-8</t>
  </si>
  <si>
    <t>1,8-Dinitropyrene</t>
  </si>
  <si>
    <t>42397-65-9</t>
  </si>
  <si>
    <t>2,4-Dinitrotoluene</t>
  </si>
  <si>
    <t>121-14-2</t>
  </si>
  <si>
    <t>2,6-Dinitrotoluene</t>
  </si>
  <si>
    <t>606-20-2</t>
  </si>
  <si>
    <t>Dinitrotoluene mixture (technical grade)</t>
  </si>
  <si>
    <t>Dinoseb</t>
  </si>
  <si>
    <t>88-85-7</t>
  </si>
  <si>
    <t>Fetal Body Weight</t>
  </si>
  <si>
    <t>Dioxane, p- (1,4-Dioxane)</t>
  </si>
  <si>
    <t>123-91-1</t>
  </si>
  <si>
    <t>Diphenamid</t>
  </si>
  <si>
    <t>957-51-7</t>
  </si>
  <si>
    <t>Diphenylamine</t>
  </si>
  <si>
    <t>122-39-4</t>
  </si>
  <si>
    <t>Diquat</t>
  </si>
  <si>
    <t>85-00-7</t>
  </si>
  <si>
    <t>Disulfoton</t>
  </si>
  <si>
    <t>298-04-4</t>
  </si>
  <si>
    <t>1,4-Dithiane</t>
  </si>
  <si>
    <t>505-29-3</t>
  </si>
  <si>
    <t>Diuron</t>
  </si>
  <si>
    <t>330-54-1</t>
  </si>
  <si>
    <t>Endosulfan</t>
  </si>
  <si>
    <t>115-29-7</t>
  </si>
  <si>
    <t>KIDN;whole body</t>
  </si>
  <si>
    <t>Endothall</t>
  </si>
  <si>
    <t>145-73-3</t>
  </si>
  <si>
    <t>Endrin</t>
  </si>
  <si>
    <t>72-20-8</t>
  </si>
  <si>
    <t>Epichlorohydrin</t>
  </si>
  <si>
    <t>106-89-8</t>
  </si>
  <si>
    <t>Ethafluralin</t>
  </si>
  <si>
    <t>5523-68-6</t>
  </si>
  <si>
    <t>Ethylbenzene</t>
  </si>
  <si>
    <t>100-41-4</t>
  </si>
  <si>
    <t>S-Ethyl dipropylthio-carbamate (EPTC)</t>
  </si>
  <si>
    <t>759-94-4</t>
  </si>
  <si>
    <t>CS/PNS; CV/BLD</t>
  </si>
  <si>
    <t>Ethyl ether</t>
  </si>
  <si>
    <t>60-29-7</t>
  </si>
  <si>
    <t>Ethylene glycol</t>
  </si>
  <si>
    <t>107-21-1</t>
  </si>
  <si>
    <t>ETU (Ethylene Thiourea)</t>
  </si>
  <si>
    <t>96-45-7</t>
  </si>
  <si>
    <t>Fenamiphos</t>
  </si>
  <si>
    <t>222224-92-6</t>
  </si>
  <si>
    <t>Fluometuron</t>
  </si>
  <si>
    <t>2164-17-2</t>
  </si>
  <si>
    <t>Fonofos</t>
  </si>
  <si>
    <t>944-22-9</t>
  </si>
  <si>
    <t>Formaldehyde</t>
  </si>
  <si>
    <t>50-00-0</t>
  </si>
  <si>
    <t>Glyphosate</t>
  </si>
  <si>
    <t>1071-83-6</t>
  </si>
  <si>
    <t>Haloacetic acids (HA), total</t>
  </si>
  <si>
    <t>Heptachlor</t>
  </si>
  <si>
    <t>76-44-8</t>
  </si>
  <si>
    <t>Heptachlor epoxide</t>
  </si>
  <si>
    <t>1024-57-3</t>
  </si>
  <si>
    <t>Hexachlorobenzene</t>
  </si>
  <si>
    <t>118-74-1</t>
  </si>
  <si>
    <t>Hexachlorobutadiene</t>
  </si>
  <si>
    <t>87-68-3</t>
  </si>
  <si>
    <t>alpha-Hexachlorocyclohexane (alpha-BHC or alpha-HCH)</t>
  </si>
  <si>
    <t>319-84-6</t>
  </si>
  <si>
    <t>beta-Hexachlorocyclohexane (beta-BHC or beta-HCH)</t>
  </si>
  <si>
    <t>319-85-7</t>
  </si>
  <si>
    <t>gamma-Hexachlorocyclohexane (gamma-BHC, Lindane)</t>
  </si>
  <si>
    <t>58-89-9</t>
  </si>
  <si>
    <t>B2/C</t>
  </si>
  <si>
    <t>Hexachlorocyclopentadiene</t>
  </si>
  <si>
    <t>77-47-4</t>
  </si>
  <si>
    <t>Hexachloroethane</t>
  </si>
  <si>
    <t>67-72-1</t>
  </si>
  <si>
    <t>Hexane (n-hexane)</t>
  </si>
  <si>
    <t>110-54-3</t>
  </si>
  <si>
    <t>Hexazinone</t>
  </si>
  <si>
    <t>51235-04-2</t>
  </si>
  <si>
    <t>whole body</t>
  </si>
  <si>
    <t>HMX (Octahydro-1,3,5,7-tetranitro-1,3,5,7-tetrazocine)</t>
  </si>
  <si>
    <t>2691-41-0</t>
  </si>
  <si>
    <t>Indeno[1,2,3,-c,d]pyrene</t>
  </si>
  <si>
    <t>193-39-5</t>
  </si>
  <si>
    <t>Isophorone</t>
  </si>
  <si>
    <t>78-59-1</t>
  </si>
  <si>
    <t>Isopropyl methylphosphonate</t>
  </si>
  <si>
    <t>5514-35-2</t>
  </si>
  <si>
    <t>d-Limonene</t>
  </si>
  <si>
    <t>5989-27-5</t>
  </si>
  <si>
    <t>Linuron</t>
  </si>
  <si>
    <t>330-55-2</t>
  </si>
  <si>
    <t>Malathion</t>
  </si>
  <si>
    <t>121-75-5</t>
  </si>
  <si>
    <t>Maleic hydrazide</t>
  </si>
  <si>
    <t>123-33-1</t>
  </si>
  <si>
    <t>Methamidophos</t>
  </si>
  <si>
    <t>10265-92-6</t>
  </si>
  <si>
    <t>Methomyl</t>
  </si>
  <si>
    <t>16752-77-5</t>
  </si>
  <si>
    <t>Methanol</t>
  </si>
  <si>
    <t>67-56-1</t>
  </si>
  <si>
    <t>CNS/PNS; GI/LIV</t>
  </si>
  <si>
    <t>Methoxychlor</t>
  </si>
  <si>
    <t>72-43-5</t>
  </si>
  <si>
    <t>2-Methyl-4-chloro-phenoxyacetic acid (MCPA)</t>
  </si>
  <si>
    <t>94-74-6</t>
  </si>
  <si>
    <t>4-(2-Methyl-4-chlorophenoxy)butyric acid (MCPB)</t>
  </si>
  <si>
    <t>94-81-5</t>
  </si>
  <si>
    <t>2-(2-Methyl-4-chlorophenoxy) propionic acid (MCPP)</t>
  </si>
  <si>
    <t>93-65-2</t>
  </si>
  <si>
    <t>3-Methylcholanthrene</t>
  </si>
  <si>
    <t>56-49-5</t>
  </si>
  <si>
    <t>5-Methylchrysene</t>
  </si>
  <si>
    <t>3351-31-3</t>
  </si>
  <si>
    <t>Methyl ethyl ketone (MEK, 2-butanone)</t>
  </si>
  <si>
    <t>78-93-3</t>
  </si>
  <si>
    <t>Methyl isobutyl ketone (MIBK)</t>
  </si>
  <si>
    <t>108-10-1</t>
  </si>
  <si>
    <t>Methyl parathion</t>
  </si>
  <si>
    <t>298-00-0</t>
  </si>
  <si>
    <t>CNS/PNS; CV/BLD</t>
  </si>
  <si>
    <t>Methyl tert butyl ether (MTBE)</t>
  </si>
  <si>
    <t>(k)</t>
  </si>
  <si>
    <t>1634-04-4</t>
  </si>
  <si>
    <t>D (C)</t>
  </si>
  <si>
    <t>Tentative</t>
  </si>
  <si>
    <t>2-Methylphenol (o-Cresol)</t>
  </si>
  <si>
    <t>95-48-7</t>
  </si>
  <si>
    <t>3-Methylphenol (m-Cresol)</t>
  </si>
  <si>
    <t>108-39-4</t>
  </si>
  <si>
    <t>4-Methylphenol (p-Cresol)</t>
  </si>
  <si>
    <t>106-44-5</t>
  </si>
  <si>
    <t>Metolachlor</t>
  </si>
  <si>
    <t>51218-45-2</t>
  </si>
  <si>
    <t>Metribuzin</t>
  </si>
  <si>
    <t>21087-64-9</t>
  </si>
  <si>
    <t>Metsulfuron-methyl (Ally)</t>
  </si>
  <si>
    <t>74223-64-6</t>
  </si>
  <si>
    <t>Nicosulfuron (Accent)</t>
  </si>
  <si>
    <t>111991-09-4</t>
  </si>
  <si>
    <t>5-Nitroacenaphthene</t>
  </si>
  <si>
    <t>602-87-9</t>
  </si>
  <si>
    <t>6-Nitrochrysene</t>
  </si>
  <si>
    <t>7496-02-8</t>
  </si>
  <si>
    <t>2-Nitrofluorene</t>
  </si>
  <si>
    <t>607-57-8</t>
  </si>
  <si>
    <t>Nitroguanidine</t>
  </si>
  <si>
    <t>556-88-7</t>
  </si>
  <si>
    <t>2-Nitrophenol (o-Nitrophenol)</t>
  </si>
  <si>
    <t>88-75-7</t>
  </si>
  <si>
    <t>RESP</t>
  </si>
  <si>
    <t>4- Nitrophenol (p-Nitrophenol)</t>
  </si>
  <si>
    <t>100-02-7</t>
  </si>
  <si>
    <t>1-Nitropyrene</t>
  </si>
  <si>
    <t>5522-43-0</t>
  </si>
  <si>
    <t>4-Nitropyrene</t>
  </si>
  <si>
    <t>57835-92-4</t>
  </si>
  <si>
    <t>N-Nitrosodiphenylamine</t>
  </si>
  <si>
    <t>86-30-6</t>
  </si>
  <si>
    <t>Oxamyl (Vydate)</t>
  </si>
  <si>
    <t>23135-22-0</t>
  </si>
  <si>
    <t>Paraquat</t>
  </si>
  <si>
    <t>1910-42-5</t>
  </si>
  <si>
    <t>Pendimethalin</t>
  </si>
  <si>
    <t>40487-42-1</t>
  </si>
  <si>
    <t>Pentachloronitrobenzene</t>
  </si>
  <si>
    <t>82-68-8</t>
  </si>
  <si>
    <t>Pentachlorophenol</t>
  </si>
  <si>
    <t>87-86-5</t>
  </si>
  <si>
    <t>Phenol</t>
  </si>
  <si>
    <t>108-95-2</t>
  </si>
  <si>
    <t>Phorate</t>
  </si>
  <si>
    <t>298-02-2</t>
  </si>
  <si>
    <t>Picloram</t>
  </si>
  <si>
    <t>1918-02-1</t>
  </si>
  <si>
    <t>nPAHs</t>
  </si>
  <si>
    <t xml:space="preserve">   Acenaphthene</t>
  </si>
  <si>
    <t>(PAH)</t>
  </si>
  <si>
    <t>83-32-9</t>
  </si>
  <si>
    <t xml:space="preserve">   Anthracene</t>
  </si>
  <si>
    <t>120-12-7</t>
  </si>
  <si>
    <t xml:space="preserve">   Fluoranthene</t>
  </si>
  <si>
    <t>206-44-0</t>
  </si>
  <si>
    <t xml:space="preserve">   Fluorene (9H-Fluorene)</t>
  </si>
  <si>
    <t>86-73-7</t>
  </si>
  <si>
    <t xml:space="preserve">   Naphthalene </t>
  </si>
  <si>
    <t>91-20-3</t>
  </si>
  <si>
    <t xml:space="preserve">   Pyrene</t>
  </si>
  <si>
    <t>129-00-0</t>
  </si>
  <si>
    <t>Polychlorinated biphenyls (PCBs)</t>
  </si>
  <si>
    <t>1336-36-3</t>
  </si>
  <si>
    <t>Primisulfuron-methyl (Beacon)</t>
  </si>
  <si>
    <t>86209-51-0</t>
  </si>
  <si>
    <t>Prometon</t>
  </si>
  <si>
    <t>1610-18-0</t>
  </si>
  <si>
    <t>Pronamide</t>
  </si>
  <si>
    <t>23950-58-5</t>
  </si>
  <si>
    <t>Propachlor</t>
  </si>
  <si>
    <t>1918-16-7</t>
  </si>
  <si>
    <t>Propazine</t>
  </si>
  <si>
    <t>139-40-2</t>
  </si>
  <si>
    <t>Propham</t>
  </si>
  <si>
    <t>122-42-9</t>
  </si>
  <si>
    <t>RDX (Hexahydro-1,3,5-trinitro-1,3,5-triazine)</t>
  </si>
  <si>
    <t>121-82-4</t>
  </si>
  <si>
    <t>Prostate</t>
  </si>
  <si>
    <t>Simazine</t>
  </si>
  <si>
    <t>122-34-9</t>
  </si>
  <si>
    <t>Styrene</t>
  </si>
  <si>
    <t>100-42-5</t>
  </si>
  <si>
    <t>Tebuthiuron</t>
  </si>
  <si>
    <t>34014-18-1</t>
  </si>
  <si>
    <t>Terbacil</t>
  </si>
  <si>
    <t>5902-51-2</t>
  </si>
  <si>
    <t>Terbufos</t>
  </si>
  <si>
    <t>13071-79-9</t>
  </si>
  <si>
    <r>
      <t>2,3,7,8-TCDD (Dioxin)</t>
    </r>
    <r>
      <rPr>
        <sz val="8"/>
        <color indexed="10"/>
        <rFont val="MS Sans Serif"/>
        <family val="2"/>
      </rPr>
      <t xml:space="preserve"> (Use TCDD TEF worksheet)</t>
    </r>
  </si>
  <si>
    <t>1746-01-6</t>
  </si>
  <si>
    <t>1,1,1,2-Tetrachloroethane</t>
  </si>
  <si>
    <t>630-20-6</t>
  </si>
  <si>
    <t>1,1,2,2-Tetrachloroethane</t>
  </si>
  <si>
    <t>79-34-5</t>
  </si>
  <si>
    <t>Tetrachloroethylene</t>
  </si>
  <si>
    <t>127-18-4</t>
  </si>
  <si>
    <t>Tetrahydrofuran</t>
  </si>
  <si>
    <t>109-99-9</t>
  </si>
  <si>
    <t>Thifensulfuron-methyl (Pinnacle)</t>
  </si>
  <si>
    <t>79277-27-3</t>
  </si>
  <si>
    <t>Toluene</t>
  </si>
  <si>
    <t>108-88-3</t>
  </si>
  <si>
    <t>Total Petroleum Hydrocarbon (TPH)</t>
  </si>
  <si>
    <t>(l)</t>
  </si>
  <si>
    <t>Toxaphene</t>
  </si>
  <si>
    <t>8001-35-2</t>
  </si>
  <si>
    <t>Triallate</t>
  </si>
  <si>
    <t>2303-17-5</t>
  </si>
  <si>
    <t>Triasulfuron (Amber)</t>
  </si>
  <si>
    <t>82097-50-5</t>
  </si>
  <si>
    <t>Tribenuron-methyl (Express)</t>
  </si>
  <si>
    <t>101200-48-0</t>
  </si>
  <si>
    <t>Tributyltin oxide</t>
  </si>
  <si>
    <t>56-35-9</t>
  </si>
  <si>
    <t>Trichloroacetic acid (HA)</t>
  </si>
  <si>
    <t>76-03-9</t>
  </si>
  <si>
    <t>1,2,4-Trichlorobenzene</t>
  </si>
  <si>
    <t>120-82-1</t>
  </si>
  <si>
    <t>1,3,5-Trichlorobenzene</t>
  </si>
  <si>
    <t>108-70-3</t>
  </si>
  <si>
    <t>1,1,1-Trichloroethane</t>
  </si>
  <si>
    <t>71-55-6</t>
  </si>
  <si>
    <t>1,1,2-Trichloroethane</t>
  </si>
  <si>
    <t>79-00-5</t>
  </si>
  <si>
    <t>Trichloroethylene (1,1,2-; TCE)</t>
  </si>
  <si>
    <t>79-01-6</t>
  </si>
  <si>
    <t>Trichlorofluoromethane (Freon 11, fluorotrichloromethane)</t>
  </si>
  <si>
    <t>75-69-4</t>
  </si>
  <si>
    <t>2,4,6-Trichlorophenol</t>
  </si>
  <si>
    <t>88-06-2</t>
  </si>
  <si>
    <t>2,4,5-Trichlorophenoxyacetic acid (2,4,5-T)</t>
  </si>
  <si>
    <t>93-76-5</t>
  </si>
  <si>
    <t>CV/BLD; REPRO</t>
  </si>
  <si>
    <t>2(2,4,5-Trichlorophenoxy)propionic acid (2,4,5-TP) (Silvex)</t>
  </si>
  <si>
    <t>93-72-1</t>
  </si>
  <si>
    <t>1,2,3-Trichloropropane</t>
  </si>
  <si>
    <t>96-18-4</t>
  </si>
  <si>
    <t>1,1,2-Trichloro-1,2,2-trifluoroethane (Freon 113)</t>
  </si>
  <si>
    <t>76-13-1</t>
  </si>
  <si>
    <t>Triclopyr</t>
  </si>
  <si>
    <t>55335-06-3</t>
  </si>
  <si>
    <t>Trifluralin</t>
  </si>
  <si>
    <t>1582-09-8</t>
  </si>
  <si>
    <t>Trihalomethanes (THM), total</t>
  </si>
  <si>
    <t>1,3,5-Trinitrobenzene</t>
  </si>
  <si>
    <t>99-35-4</t>
  </si>
  <si>
    <t>Trinitroglycerol (Nitroglycerin)</t>
  </si>
  <si>
    <t>55-63-0</t>
  </si>
  <si>
    <t>Trinitro-phenylmethylnitramine (Tetryl)</t>
  </si>
  <si>
    <t>479-45-8</t>
  </si>
  <si>
    <t>Trinitrotoluene (2,4,6-)</t>
  </si>
  <si>
    <t>118-96-7</t>
  </si>
  <si>
    <t>Vinyl chloride</t>
  </si>
  <si>
    <t>75-01-4</t>
  </si>
  <si>
    <t>Xylene (mixture of o,m,p)</t>
  </si>
  <si>
    <t>1330-20-7</t>
  </si>
  <si>
    <t>Radionuclides</t>
  </si>
  <si>
    <t>Beta particles &amp; photon activity (mrem)</t>
  </si>
  <si>
    <t>0.4 mrem/y</t>
  </si>
  <si>
    <t>Gross alpha particle activity (pCi/l)</t>
  </si>
  <si>
    <t>Radium 226 and 228 (pCi/l)</t>
  </si>
  <si>
    <t>7440-14-4</t>
  </si>
  <si>
    <t>Radon (pCi/l)</t>
  </si>
  <si>
    <t>14859-67-7</t>
  </si>
  <si>
    <t>Uranium  (ug/l)</t>
  </si>
  <si>
    <t>7440-61-1</t>
  </si>
  <si>
    <t>FOOTNOTES:</t>
  </si>
  <si>
    <t>Group A - Human carcinogen (sufficient evidence of carcinogenicity in humans)</t>
  </si>
  <si>
    <t>Group B - Probable human carcinogen (B1 - limited evidence of carcinogenicity in humans; B2 - sufficient evidence of carcinogenicity in animals with inadequate</t>
  </si>
  <si>
    <t>or lack of evidence in humans).</t>
  </si>
  <si>
    <t>Group C - Possible human carcinogen (limited evidence of carcinogenicity in animals and inadequate or lack of human data)</t>
  </si>
  <si>
    <t>Group D - Not Classifiable as to human carcinogenicity (inadequate or no evidence)</t>
  </si>
  <si>
    <t>Group E - Evidence of noncarcinogenicity for humans (no evidence of carcinogenicity in adequate studies).</t>
  </si>
  <si>
    <t>HRL (Health Risk Limit) - the concentration of a ground water contaminant, or a mixture of contaminants, that can be safely consumed daily for a lifetime.  HRLs are promulgated by rule.</t>
  </si>
  <si>
    <t xml:space="preserve">HBV (Health Based Values) are derived by the same methodology but may or may not have the same level of confidence. HBVs are not promulgated under rule.  </t>
  </si>
  <si>
    <t>Values in italics represent  Health Based  Values derived under the  MPCA/MDH MOA (March, 1998 memo from MDH)</t>
  </si>
  <si>
    <t xml:space="preserve">Noncarcinogens - assume a relative source contribution factor utilized was generally  0.2 - for exceptions see M.R. Parts 4717.7100 - 4717.7800 Rev. 12/94.  </t>
  </si>
  <si>
    <t xml:space="preserve"> Carcinogens - set at target risk level of 1E-5 (exception - Group C carcinogens utilize noncancer methodology with additional uncertainty factor of 10)</t>
  </si>
  <si>
    <t xml:space="preserve">Chemical specific concentrations do not include additivity.  A mixtures evaluation is required by statute when multiple contaminants </t>
  </si>
  <si>
    <t>A mixture evaluation consists of simply adding together the ratios of the concentration of each substance detected in the ground water to its health risk limit.</t>
  </si>
  <si>
    <t xml:space="preserve">BONE - skeletal system; CV/BLD - cardiovascular or blood system; CNS/PNS - central or peripheral nervous system;  EYE - eye/sight; IMMUN - immune system; KIDN - kidney;  </t>
  </si>
  <si>
    <t xml:space="preserve">GI/LIV - gastrointestinal system or liver; RESP - respiratory system; REPRO - reproductive system including teratogenic and developmental effects; RESP - respiratory system;  </t>
  </si>
  <si>
    <t>WHOLE BODY - general effects like increased mortality or morbidity, decreased body weight, etc. and CANCER - carcinogenic effects.</t>
  </si>
  <si>
    <t>(d)</t>
  </si>
  <si>
    <t xml:space="preserve">Summer 2000 Drinking Water Regulations and Health Advisories (Office of Water, EPA).  Lifetime Health Advisory for contaminants considered to be noncarcinogens.  Advisory values should be protective for lifetime exposure </t>
  </si>
  <si>
    <t>and includes a relative source contribution factor.  (http://www.epa.gov/ostwater/drinking/standards/)</t>
  </si>
  <si>
    <t>MCLG - Maximum Contaminant Level Goal.  A non-enforceable concentration of a drinking water contaminant that is protective of adverse human health effects  and allows an adequate margin of safety.</t>
  </si>
  <si>
    <t>MCL - Maximum Contaminant Level.  Maximum permissible level of a contaminant in water which is delivered to any user of a public water system.</t>
  </si>
  <si>
    <t>ug/L at 1E-5 - Specific Risk Level (SRL) based on the chemical specific cancer unit risk.</t>
  </si>
  <si>
    <t>Lifetime Health Advisory (LHA) - The concentration of a chemical in drinking water that is not expected to cause any adverse noncarcinogenic effects over a lifetime of exposure, with a margin of safety.</t>
  </si>
  <si>
    <t>TT = Treatement Technique. A required process intended to reduce the level of a contaminant in drinking water.</t>
  </si>
  <si>
    <t>SDWR - Secondary Drinking Water Regulations. Non-enforceable Federal guidelines.</t>
  </si>
  <si>
    <t>Copper - Action Level = 1300 ug/L at the tap.  Secondary Drinking Water Regulation is set at 1,000 ug/l.</t>
  </si>
  <si>
    <t>Fluoride - SDWR set at 2000 ug/L to protect against dental fluorosis; MCL of 4000 ug/L protects against crippling skeletal fluorosis.</t>
  </si>
  <si>
    <r>
      <t xml:space="preserve">Lead - Action Level = 15 ug/L at the tap.  </t>
    </r>
    <r>
      <rPr>
        <b/>
        <sz val="8"/>
        <rFont val="MS Sans Serif"/>
        <family val="0"/>
      </rPr>
      <t>"Old" RAL is not health protective.</t>
    </r>
    <r>
      <rPr>
        <sz val="8"/>
        <rFont val="MS Sans Serif"/>
        <family val="0"/>
      </rPr>
      <t xml:space="preserve">  </t>
    </r>
  </si>
  <si>
    <t>Manganese secondary standard = 50 ug/L</t>
  </si>
  <si>
    <t>MFL = million fibers per liter</t>
  </si>
  <si>
    <t>(g)</t>
  </si>
  <si>
    <t>Managese Health Risk Level (HRL) is under reexamination.  The new HRL will be at least an order of magnitude higher than the current value (100 ug/l) (MDH December 31, 1997 Memorandum)</t>
  </si>
  <si>
    <t>The MCLG/MCL or HA value for any two or more of these chemicals should remain at 7 ug/l because of similar modes of action.</t>
  </si>
  <si>
    <t>THM (Total Halo Methanes) - total for all THMs combined can not exceed 80 ug/L. 1998 Final Rule for Disinfectants and Disinfectant By-Products.</t>
  </si>
  <si>
    <t>Total for all haloacetic acids cannot exceed 60 ug/L.  1998 Final Rule for Disinfectants and Disinfectant By-Products.</t>
  </si>
  <si>
    <t>MTBE - February 18, 2000 memo from MDH.  EPA has issued a drinking water advisory of 20 - 40 ug/l based on taste and odor thresholds.</t>
  </si>
  <si>
    <t>TPH value is based on pyrene as a surrogate (MDH memo 10/8/99).  A carbon fraction approach is currently being evaluated.</t>
  </si>
  <si>
    <t>SECONDARY DRINKING WATER REGULATIONS (SDWR)</t>
  </si>
  <si>
    <t>SDWR (ug/l)</t>
  </si>
  <si>
    <t>50 to 200</t>
  </si>
  <si>
    <t>Chloride</t>
  </si>
  <si>
    <t>Color</t>
  </si>
  <si>
    <t>15 color units</t>
  </si>
  <si>
    <t>Copper</t>
  </si>
  <si>
    <t>Corrosivity</t>
  </si>
  <si>
    <t>non-corrosive</t>
  </si>
  <si>
    <t>Fluoride</t>
  </si>
  <si>
    <t>Foaming Agents</t>
  </si>
  <si>
    <t>Manganese</t>
  </si>
  <si>
    <t>Odor</t>
  </si>
  <si>
    <t>3 threshold odor numbers</t>
  </si>
  <si>
    <t>pH</t>
  </si>
  <si>
    <t>6.5-8.5</t>
  </si>
  <si>
    <t>Total Dissolved Solids (TDS)</t>
  </si>
  <si>
    <t>Microbiology MCLGs and MCLs</t>
  </si>
  <si>
    <t>Treatment Technique</t>
  </si>
  <si>
    <t>Cryptosporidium</t>
  </si>
  <si>
    <t xml:space="preserve">Systems that filter must remove 99% </t>
  </si>
  <si>
    <t>Giardia lamblia</t>
  </si>
  <si>
    <t>99.9% killed or inactivated</t>
  </si>
  <si>
    <t>Legionella</t>
  </si>
  <si>
    <t>Heterotrophic Plate Count (HPC)</t>
  </si>
  <si>
    <t>Total Coliforms</t>
  </si>
  <si>
    <t>Turbidity</t>
  </si>
  <si>
    <t>Viruses</t>
  </si>
  <si>
    <t>Consumer Acceptability Advisory Table</t>
  </si>
  <si>
    <t>Threshold (ug/L)</t>
  </si>
  <si>
    <t xml:space="preserve">At 20 ug/L, MoE for cancer effects is </t>
  </si>
  <si>
    <t xml:space="preserve">40,000 or greater; MoE for noncancer </t>
  </si>
  <si>
    <t>Methyl tertiary butyl ether (MtBE)</t>
  </si>
  <si>
    <t>effects is 120,000 or greater.</t>
  </si>
  <si>
    <t xml:space="preserve">At 40 ug/L, MoE for cancer effects is </t>
  </si>
  <si>
    <t xml:space="preserve">20,000 or greater; MoE for noncancer </t>
  </si>
  <si>
    <t>effects is 60,000 or greater.</t>
  </si>
  <si>
    <t xml:space="preserve">MoE - Margin of Exposure which is calculated by dividing the No Observable Advers Effect Level for non-cancer endpoints or 95% Lower </t>
  </si>
  <si>
    <t>confidence limit of the dose of a chemical needed to produce an adverse effect in 10% of those exposed to the chemical, relative to control.</t>
  </si>
  <si>
    <t>Odor Threshold - concentration at which the majority of consumers do not notice an adverse odor in drinking water; it is recognized that some</t>
  </si>
  <si>
    <t>sensitive individuals may detect a chemical at levels below this threshold.</t>
  </si>
  <si>
    <t>Taste Threshold - concentration at which the majority of consumers do not notice an adverse taste in drinking water; it is recognized that some</t>
  </si>
  <si>
    <t>To utilize spreadsheet simply place site/well concentration in column H</t>
  </si>
  <si>
    <t>Hierarchy of values utilized is: Health Risk Limit, Health Based Value, MCL, and Unit Risk Value or Lifetime Health Advisory Value.</t>
  </si>
  <si>
    <t xml:space="preserve">NOTE:  MCL are not strictly health-based.  Cumulative cancer risk will include MCL only if specific risk level for carcinogenicity is available. </t>
  </si>
  <si>
    <t>Additivity will not include MCLs or Lifetime Health Advisory Value for noncarcinogenic effects since target endpoints are not specified.</t>
  </si>
  <si>
    <t>The individual ratio calculated (column H) as well as the cumulative hazard index for a target endpoint should not exceed 1 (see footnote (b)).</t>
  </si>
  <si>
    <t>Drinking</t>
  </si>
  <si>
    <t>Site/Well</t>
  </si>
  <si>
    <t>TARGET ENDPOINTS  (c)</t>
  </si>
  <si>
    <t>CAS No.</t>
  </si>
  <si>
    <t>Water</t>
  </si>
  <si>
    <t>Basis</t>
  </si>
  <si>
    <t>Concent.</t>
  </si>
  <si>
    <t>Ratio</t>
  </si>
  <si>
    <t>BONE</t>
  </si>
  <si>
    <t>EYE</t>
  </si>
  <si>
    <t>WHOLE</t>
  </si>
  <si>
    <t>CANCER</t>
  </si>
  <si>
    <t>Criteria</t>
  </si>
  <si>
    <t>BODY</t>
  </si>
  <si>
    <t>(RISK per</t>
  </si>
  <si>
    <t>(ug/L)</t>
  </si>
  <si>
    <t>100,000)</t>
  </si>
  <si>
    <t>SDWR</t>
  </si>
  <si>
    <t>LHA</t>
  </si>
  <si>
    <t>HRL</t>
  </si>
  <si>
    <t>HBV</t>
  </si>
  <si>
    <t>"HRL"</t>
  </si>
  <si>
    <t>SRL</t>
  </si>
  <si>
    <t>see below</t>
  </si>
  <si>
    <t>Aldicarb+Aldicarb sulfone+Aldicarb sulfoxide</t>
  </si>
  <si>
    <t>based on yearly exposure</t>
  </si>
  <si>
    <t xml:space="preserve">           Cumulative Hazard Index (b) =</t>
  </si>
  <si>
    <t>HBV - Health Based Values derived by Minnesota Department of Health</t>
  </si>
  <si>
    <t>HRL - Health Risk Level derived and promulgated in rule by Minnesota Department of Health</t>
  </si>
  <si>
    <t>LHA - Lifetime Health Advisory Level</t>
  </si>
  <si>
    <t>MCLG - Maximum Contaminant Level Goal</t>
  </si>
  <si>
    <t>SMCL - Secondary Maximum Contaminant Level</t>
  </si>
  <si>
    <t>SRL - Specific Risk Level (water concentration which corresponds to a risk of 1E-5)</t>
  </si>
  <si>
    <t>Individual HQ should not exceed 1.  Cumulative Target Endpoint HI should not exceed 1.   Cancer index indicates risk per 100,000 (e.g., index of 1 represents 1 in 100,000).</t>
  </si>
  <si>
    <t>Total for all THMs combined can not exceed 80 ug/L</t>
  </si>
  <si>
    <t>Total for all haloacetic acids cannot exceed 60 ug/L</t>
  </si>
  <si>
    <t>Utilize BaP Equivalent Calculation worksheet to calculate total cPAHs</t>
  </si>
  <si>
    <t>Utilize TDCC Equivalent Calculation worksheet to calculate total TCDD TEQs</t>
  </si>
  <si>
    <t>Benzo(a)pyrene (BaP) Equivalents - - place site concentration in column D</t>
  </si>
  <si>
    <t>Relative</t>
  </si>
  <si>
    <t>Site Concen.</t>
  </si>
  <si>
    <t xml:space="preserve">BaP </t>
  </si>
  <si>
    <t xml:space="preserve">Potency </t>
  </si>
  <si>
    <t>Equivalent</t>
  </si>
  <si>
    <t>Factor</t>
  </si>
  <si>
    <t>Dibenz(a,h)anthracene*</t>
  </si>
  <si>
    <t>7,12-Dimethylbenzanthracene*</t>
  </si>
  <si>
    <t>3-Methylcholanthrene*</t>
  </si>
  <si>
    <t>5-Nitroacenaphthene*</t>
  </si>
  <si>
    <t>Total BaP equivalents =</t>
  </si>
  <si>
    <t>ug/l</t>
  </si>
  <si>
    <t>compare this value</t>
  </si>
  <si>
    <t>to the BaP HBV</t>
  </si>
  <si>
    <t>Health Hazard Assessment (OEHHA) 1999 Risk Assessment Guidelines, Part II:</t>
  </si>
  <si>
    <t>Technical Support Document for Describing Available Cancer Potency Factors.</t>
  </si>
  <si>
    <t xml:space="preserve"> http:/www.oehha.org/air/cancer_guide/hsca2.html#download</t>
  </si>
  <si>
    <t>Toxicity Equivalency Factors (TEFs) for Chlorinated Dioxins/Furans and Dioxin-like PCBs</t>
  </si>
  <si>
    <t>place site concentration in column C</t>
  </si>
  <si>
    <t>TCDD</t>
  </si>
  <si>
    <t>Site Conc</t>
  </si>
  <si>
    <t>Equivalents</t>
  </si>
  <si>
    <t>Isomer</t>
  </si>
  <si>
    <t>TEF (a)</t>
  </si>
  <si>
    <t>PCDDs</t>
  </si>
  <si>
    <t>2,3,7,8-TCDD</t>
  </si>
  <si>
    <t>Other TCDD</t>
  </si>
  <si>
    <t>1,2,3,7,8-PeCDD</t>
  </si>
  <si>
    <t>Other PeCDD</t>
  </si>
  <si>
    <t>1,2,3,4,7,8-HxCDD</t>
  </si>
  <si>
    <t>1,2,3,6,7,8-HxCDD</t>
  </si>
  <si>
    <t>1,2,3,7,8,9-HxCDD</t>
  </si>
  <si>
    <t>Other HxCDD</t>
  </si>
  <si>
    <t>1,2,3,4,6,7,8-HpCDD</t>
  </si>
  <si>
    <t>Other HpCDD</t>
  </si>
  <si>
    <t>1,2,3,4,6,7,8,9-OCDD</t>
  </si>
  <si>
    <t>PCDFs</t>
  </si>
  <si>
    <t>2,3,7,8-TCDF</t>
  </si>
  <si>
    <t>Other TCDF</t>
  </si>
  <si>
    <t>1,2,3,7,8-PeCDF</t>
  </si>
  <si>
    <t>2,3,4,7,8-PeCDF</t>
  </si>
  <si>
    <t>Other PeCDF</t>
  </si>
  <si>
    <t>1,2,3,4,7,8-HxCDF</t>
  </si>
  <si>
    <t>1,2,3,6,7,8-HxCDF</t>
  </si>
  <si>
    <t>2,3,4,6,7,8-HxCDF</t>
  </si>
  <si>
    <t>1,2,3,7,8,9-HxCDF</t>
  </si>
  <si>
    <t>Other HxCDF</t>
  </si>
  <si>
    <t>1,2,3,4,6,7,8-HpCDF</t>
  </si>
  <si>
    <t>1,2,3,4,7,8,9-HpCDF</t>
  </si>
  <si>
    <t>Other HpCDF</t>
  </si>
  <si>
    <t>1,2,3,4,6,7,8,9-OCDF</t>
  </si>
  <si>
    <t>PCBs</t>
  </si>
  <si>
    <t>Structure (IUPAC#)</t>
  </si>
  <si>
    <t>3,3',4,4'-TCB (77)</t>
  </si>
  <si>
    <t>3,4,4',5-TCB (81)</t>
  </si>
  <si>
    <t>2,3,3',4,4'-PeCB (105)</t>
  </si>
  <si>
    <t>2,3,4,4',5-PeCB (114)</t>
  </si>
  <si>
    <t>2,3',4,4',5-PeCB (118)</t>
  </si>
  <si>
    <t>2',3,4,4',5-PeCB (123)</t>
  </si>
  <si>
    <t>3,3',4,4',5-PeCB (126)</t>
  </si>
  <si>
    <t>2,3,3',4,4',5-HxCB (156)</t>
  </si>
  <si>
    <t>2,3,3',4,4',5'-HxCB (157)</t>
  </si>
  <si>
    <t>2,3',4,4',5,5'-HxCB (167)</t>
  </si>
  <si>
    <t>3,3',4,4',5,5'-HxCB (169)</t>
  </si>
  <si>
    <t>2,3,3',4,4',5,5'-HpCB (189)</t>
  </si>
  <si>
    <t>(a)Sources:</t>
  </si>
  <si>
    <t xml:space="preserve">M. Van der Berg, et al., Toxic Equivalency Factors (TEFs) for </t>
  </si>
  <si>
    <t xml:space="preserve">PCBs, PCDD, PCDFs for Humans and Wildlife. Env. Health Perspectives </t>
  </si>
  <si>
    <t>106(12)755-792, 1998</t>
  </si>
  <si>
    <t>EPA Dioxin Reassessment Draft.  Part II: Health Assessment for 2,3,7,8-TCDD</t>
  </si>
  <si>
    <t>and Related Compounds. Chapter 9. Toxicity Equivalence Factors (TEFs) for</t>
  </si>
  <si>
    <t>Dioxin and Related Compounds. Science Advisory Board Review Draft</t>
  </si>
  <si>
    <t>September 2000 (NCEA ????</t>
  </si>
  <si>
    <t>If you are unable to locate criteria for a contaminant found in ground water contact the Agency</t>
  </si>
  <si>
    <t>site team or risk assessor prior to making site decisions.</t>
  </si>
  <si>
    <t>Potential</t>
  </si>
  <si>
    <t>Potential Health Effects information found at: http://www.epa.gov/safewater/mcl.html</t>
  </si>
  <si>
    <t>Alterations in blood chemistry</t>
  </si>
  <si>
    <t>Skin damage, circulatory system problems and increase risk of cancer</t>
  </si>
  <si>
    <t>Increased risk of intestinal polyps</t>
  </si>
  <si>
    <t>Increase in blood pressure</t>
  </si>
  <si>
    <t>Intestinal lesions</t>
  </si>
  <si>
    <t>Kidney damage</t>
  </si>
  <si>
    <t>After many years could experience allergic dermatitis</t>
  </si>
  <si>
    <t>Short-term: gastrointestinal distress.  Long-term: liver or kidney damage.  Special concern for individuals with Wilson's Disease.</t>
  </si>
  <si>
    <t>Nerve damage or thyroid problems.</t>
  </si>
  <si>
    <t>Bone disease; mottled teeth</t>
  </si>
  <si>
    <t>Neurological effects resulting in physical or mental development delays; kidney damage; blood pressure increases.</t>
  </si>
  <si>
    <t>"Blue baby" syndrome in infants under 6 months of age - - can be life threatening.</t>
  </si>
  <si>
    <t>Hair or fingernail loss; numbness in fingers or toes; circulatory problems</t>
  </si>
  <si>
    <t>Hair loss; changes in blood chemistry; kidney, intestinal, or liver problems</t>
  </si>
  <si>
    <t>Nervous system or blood problems; increased risk of cancer</t>
  </si>
  <si>
    <t>Eye, liver, kidney or spleen problems; anemia; increase risk of cancer.</t>
  </si>
  <si>
    <t>Cardiovascular system problems; reproductive difficulties.</t>
  </si>
  <si>
    <t>Anemia; decrease in blood platelets; increased risk of cancer.</t>
  </si>
  <si>
    <t>Reproductive difficulties; increased risk of cancer.</t>
  </si>
  <si>
    <t>Blood or nervous system problems; reproductive difficulties.</t>
  </si>
  <si>
    <t>Liver problems; increased risk of cancer</t>
  </si>
  <si>
    <t>Liver or nervous system problems; increased risk of cancer.</t>
  </si>
  <si>
    <t>Liver or kidney problems</t>
  </si>
  <si>
    <t>Kidney, liver or adrenal gland problems</t>
  </si>
  <si>
    <t>Minor kidney damage</t>
  </si>
  <si>
    <t>Reproductive difficulties; increased risk of cancer</t>
  </si>
  <si>
    <t>Kidney, liver or circulatory system problems</t>
  </si>
  <si>
    <t>Anemia; kidney, liver or spleen damage; changes in blood</t>
  </si>
  <si>
    <t>Increased risk of cancer</t>
  </si>
  <si>
    <t>Liver problems</t>
  </si>
  <si>
    <t xml:space="preserve">Liver problems; increase risk of cancer. </t>
  </si>
  <si>
    <t>General toxic effects or reproductive difficulties</t>
  </si>
  <si>
    <t>Reproductive difficulties; liver problems; increased risk of cancer</t>
  </si>
  <si>
    <t>Reproductive difficulties</t>
  </si>
  <si>
    <t>Health Effects at</t>
  </si>
  <si>
    <t>Elevated Levels</t>
  </si>
  <si>
    <t>Cataracts</t>
  </si>
  <si>
    <t>Stomach and intestinal problems</t>
  </si>
  <si>
    <t>Nervous system effects</t>
  </si>
  <si>
    <t>Stomach problems; reproductive difficulties; increased risk of cancer</t>
  </si>
  <si>
    <t>Kidney problems; reproductive difficulties</t>
  </si>
  <si>
    <t>Liver damage; increased risk of cancer</t>
  </si>
  <si>
    <t>Liver damage; reproductive difficulites; increased risk of cancer</t>
  </si>
  <si>
    <t>Stomach or kidney problems</t>
  </si>
  <si>
    <t>Skin changes; thymus gland problems; immune difficiencies; reproductive and nervous system difficulties; increase risk of cancer</t>
  </si>
  <si>
    <t>Kidney or liver problems; increased risk of cancer</t>
  </si>
  <si>
    <t>Blood system problems</t>
  </si>
  <si>
    <t>Kidney, liver and circulatory problems</t>
  </si>
  <si>
    <t>Kidney, liver or nervous system problems</t>
  </si>
  <si>
    <t>Kidney, liver or central nervous sytem problems; increased risk of cancer.</t>
  </si>
  <si>
    <t>Kidney, liver or thyroid problems; increased risk of cancer</t>
  </si>
  <si>
    <t>Adrenal gland changes</t>
  </si>
  <si>
    <t>see total trihalomethanes</t>
  </si>
  <si>
    <t>Liver, nervous system or circulatory problems</t>
  </si>
  <si>
    <t>Kidney, liver or immune system problems</t>
  </si>
  <si>
    <t>Nervous system damage</t>
  </si>
  <si>
    <t>Potential Health Effects at Elevated Levels</t>
  </si>
  <si>
    <t>Summer 2000 Drinking Water Regulations and Health Advisories (Office of Water, EPA).  (http://www.epa.gov/ostwater/drinking/standards/)</t>
  </si>
  <si>
    <t>Odor (a)</t>
  </si>
  <si>
    <t>Taste (b)</t>
  </si>
  <si>
    <t>MoE (c)</t>
  </si>
  <si>
    <t>No limit.  EPA believes that if Giardia and viruses are inactivated Legionella will also be controlled.</t>
  </si>
  <si>
    <t>No more than 500 bacterial colonies per milliter.</t>
  </si>
  <si>
    <t>No more than 5.0% samples total coliform-positive in a month. Every sample that is total coliforms must be analysed for fecal coliforms; no fecal coliforms allowed.</t>
  </si>
  <si>
    <t>At no time can turbidity go above 5 NTU (nephelometric turbidity units)</t>
  </si>
  <si>
    <t>Gastrointestinal disease</t>
  </si>
  <si>
    <t>Legionnaire's disease (commonly known as pneumonia)</t>
  </si>
  <si>
    <t>Used as indicator that fecal coliform may be present. Fecal coliform can cause diarrhea, cramps, nausea, headaches, etc.</t>
  </si>
  <si>
    <t>Gastroenteric disease</t>
  </si>
  <si>
    <t>MCL - Maximum Contamiant Level (MCL methodolgoy does not require evaluation across target endpoints.  See "criteria information summary" worksheet for health effect information)</t>
  </si>
  <si>
    <t>Updated January 2001</t>
  </si>
  <si>
    <r>
      <t xml:space="preserve">carcinogenic PAHs (as BaP Equivalents) </t>
    </r>
    <r>
      <rPr>
        <b/>
        <sz val="8"/>
        <color indexed="10"/>
        <rFont val="MS Sans Serif"/>
        <family val="2"/>
      </rPr>
      <t>Use BaP Equivalency Worksheet.</t>
    </r>
  </si>
  <si>
    <t>"CRITERIA COMPARISON AND MIXTURES EVALUATION (2001 VERSION)</t>
  </si>
  <si>
    <t>SUMMARY OF DRINKING WATER "CRITERIA" (2001 VERSION)</t>
  </si>
  <si>
    <t>* PEF based on ratioing OEHHA oral cancer slope factor values for the selected PAHs relative to BaP.</t>
  </si>
  <si>
    <t>75-00-3</t>
  </si>
  <si>
    <t>REPRO (developmental)</t>
  </si>
  <si>
    <t>(developmental)</t>
  </si>
  <si>
    <t>C?</t>
  </si>
  <si>
    <r>
      <t>Chloroethane</t>
    </r>
    <r>
      <rPr>
        <b/>
        <i/>
        <sz val="8"/>
        <rFont val="MS Sans Serif"/>
        <family val="2"/>
      </rPr>
      <t xml:space="preserve"> (Ethyl chloride)</t>
    </r>
  </si>
  <si>
    <t>Lung, liver, kidney, thyroid and eyes</t>
  </si>
  <si>
    <t>LUNG</t>
  </si>
  <si>
    <t>THYROID</t>
  </si>
  <si>
    <t>Propiconazole</t>
  </si>
  <si>
    <t>60207-90-1</t>
  </si>
  <si>
    <t>GI irritation</t>
  </si>
  <si>
    <t>Pydrin (Fenvalerate)</t>
  </si>
  <si>
    <t>51630-58-1</t>
  </si>
  <si>
    <r>
      <t xml:space="preserve">*  </t>
    </r>
    <r>
      <rPr>
        <sz val="12"/>
        <rFont val="MS Sans Serif"/>
        <family val="2"/>
      </rPr>
      <t>Criteria Comparison Calculation Worksheet now includes rows for Total Halomethanes and Total Haloacetic Acids</t>
    </r>
  </si>
  <si>
    <r>
      <t>*</t>
    </r>
    <r>
      <rPr>
        <sz val="12"/>
        <rFont val="MS Sans Serif"/>
        <family val="2"/>
      </rPr>
      <t xml:space="preserve"> Revisions or additions to criteria are shown in BOLD in individual worksheets.</t>
    </r>
  </si>
  <si>
    <t>40 CFR Parts 9, 141, and 142.  Final Rule National Primary Dinking Water Regulations: Arsenic.  Jan. 22, 2001.</t>
  </si>
  <si>
    <t>(m)</t>
  </si>
  <si>
    <t>MDH has also developed a HBV of 100 ug/l based on effects on the kidney.</t>
  </si>
  <si>
    <t>Lithium</t>
  </si>
  <si>
    <t>7439-93-2</t>
  </si>
  <si>
    <t>Source: MDH Memorandum 2001.  Based on California EPA Office of Environmental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</si>
</sst>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i/>
      <sz val="8"/>
      <name val="MS Sans Serif"/>
      <family val="0"/>
    </font>
    <font>
      <sz val="8.5"/>
      <name val="MS Sans Serif"/>
      <family val="0"/>
    </font>
    <font>
      <b/>
      <sz val="12"/>
      <name val="MS Sans Serif"/>
      <family val="0"/>
    </font>
    <font>
      <sz val="10"/>
      <color indexed="8"/>
      <name val="MS Sans Serif"/>
      <family val="2"/>
    </font>
    <font>
      <b/>
      <sz val="10"/>
      <color indexed="10"/>
      <name val="MS Sans Serif"/>
      <family val="0"/>
    </font>
    <font>
      <b/>
      <sz val="8.5"/>
      <color indexed="12"/>
      <name val="MS Sans Serif"/>
      <family val="2"/>
    </font>
    <font>
      <b/>
      <sz val="8"/>
      <color indexed="16"/>
      <name val="MS Sans Serif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b/>
      <sz val="10"/>
      <color indexed="16"/>
      <name val="MS Sans Serif"/>
      <family val="0"/>
    </font>
    <font>
      <b/>
      <sz val="10"/>
      <color indexed="8"/>
      <name val="MS Sans Serif"/>
      <family val="2"/>
    </font>
    <font>
      <b/>
      <sz val="8.5"/>
      <color indexed="16"/>
      <name val="MS Sans Serif"/>
      <family val="0"/>
    </font>
    <font>
      <b/>
      <sz val="8"/>
      <color indexed="12"/>
      <name val="MS Sans Serif"/>
      <family val="2"/>
    </font>
    <font>
      <sz val="8"/>
      <color indexed="16"/>
      <name val="MS Sans Serif"/>
      <family val="0"/>
    </font>
    <font>
      <sz val="10"/>
      <color indexed="12"/>
      <name val="MS Sans Serif"/>
      <family val="2"/>
    </font>
    <font>
      <sz val="10"/>
      <color indexed="16"/>
      <name val="MS Sans Serif"/>
      <family val="2"/>
    </font>
    <font>
      <vertAlign val="superscript"/>
      <sz val="7"/>
      <name val="MS Serif"/>
      <family val="1"/>
    </font>
    <font>
      <sz val="10"/>
      <name val="Arial"/>
      <family val="2"/>
    </font>
    <font>
      <sz val="12"/>
      <name val="MS Sans Serif"/>
      <family val="2"/>
    </font>
    <font>
      <b/>
      <sz val="12"/>
      <color indexed="10"/>
      <name val="MS Sans Serif"/>
      <family val="2"/>
    </font>
    <font>
      <b/>
      <i/>
      <sz val="8"/>
      <name val="MS Sans Serif"/>
      <family val="2"/>
    </font>
    <font>
      <b/>
      <sz val="8.5"/>
      <name val="MS Sans Serif"/>
      <family val="2"/>
    </font>
    <font>
      <b/>
      <sz val="12"/>
      <color indexed="18"/>
      <name val="MS Sans Serif"/>
      <family val="2"/>
    </font>
    <font>
      <sz val="8"/>
      <color indexed="10"/>
      <name val="MS Sans Serif"/>
      <family val="2"/>
    </font>
    <font>
      <b/>
      <sz val="8"/>
      <color indexed="10"/>
      <name val="MS Sans Serif"/>
      <family val="2"/>
    </font>
    <font>
      <sz val="8.5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5" fillId="0" borderId="0" xfId="0" applyFont="1" applyAlignment="1" quotePrefix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1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/>
    </xf>
    <xf numFmtId="0" fontId="0" fillId="0" borderId="6" xfId="0" applyBorder="1" applyAlignment="1">
      <alignment/>
    </xf>
    <xf numFmtId="0" fontId="1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3" xfId="0" applyFont="1" applyBorder="1" applyAlignment="1">
      <alignment/>
    </xf>
    <xf numFmtId="3" fontId="17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2" xfId="0" applyFont="1" applyBorder="1" applyAlignment="1">
      <alignment/>
    </xf>
    <xf numFmtId="3" fontId="17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20" fillId="0" borderId="1" xfId="0" applyFont="1" applyBorder="1" applyAlignment="1">
      <alignment/>
    </xf>
    <xf numFmtId="0" fontId="15" fillId="0" borderId="11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164" fontId="12" fillId="0" borderId="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6" fillId="0" borderId="2" xfId="0" applyFont="1" applyBorder="1" applyAlignment="1" quotePrefix="1">
      <alignment horizontal="center"/>
    </xf>
    <xf numFmtId="0" fontId="4" fillId="0" borderId="0" xfId="0" applyFont="1" applyAlignment="1">
      <alignment/>
    </xf>
    <xf numFmtId="11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1" fillId="0" borderId="2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2" xfId="0" applyFont="1" applyBorder="1" applyAlignment="1" quotePrefix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Continuous"/>
    </xf>
    <xf numFmtId="0" fontId="2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 quotePrefix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0" fillId="2" borderId="6" xfId="0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7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1" fontId="1" fillId="0" borderId="0" xfId="0" applyNumberFormat="1" applyFont="1" applyAlignment="1">
      <alignment horizontal="center"/>
    </xf>
    <xf numFmtId="0" fontId="27" fillId="0" borderId="14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11" fontId="7" fillId="0" borderId="14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6" xfId="0" applyNumberFormat="1" applyFont="1" applyBorder="1" applyAlignment="1" applyProtection="1">
      <alignment horizontal="center"/>
      <protection locked="0"/>
    </xf>
    <xf numFmtId="2" fontId="4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4" fillId="0" borderId="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26" fillId="0" borderId="2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164" fontId="12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3" borderId="10" xfId="0" applyFont="1" applyFill="1" applyBorder="1" applyAlignment="1" applyProtection="1" quotePrefix="1">
      <alignment horizontal="left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1" fontId="4" fillId="3" borderId="10" xfId="0" applyNumberFormat="1" applyFont="1" applyFill="1" applyBorder="1" applyAlignment="1" applyProtection="1">
      <alignment horizontal="center"/>
      <protection locked="0"/>
    </xf>
    <xf numFmtId="164" fontId="4" fillId="3" borderId="10" xfId="0" applyNumberFormat="1" applyFont="1" applyFill="1" applyBorder="1" applyAlignment="1" applyProtection="1">
      <alignment horizontal="center"/>
      <protection locked="0"/>
    </xf>
    <xf numFmtId="164" fontId="5" fillId="3" borderId="10" xfId="0" applyNumberFormat="1" applyFont="1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0" fontId="26" fillId="0" borderId="2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Continuous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1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27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26" fillId="0" borderId="2" xfId="0" applyFont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6" xfId="0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3" xfId="0" applyFont="1" applyBorder="1" applyAlignment="1" quotePrefix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0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27" fillId="3" borderId="0" xfId="0" applyFont="1" applyFill="1" applyAlignment="1">
      <alignment horizontal="center"/>
    </xf>
    <xf numFmtId="11" fontId="27" fillId="0" borderId="14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Continuous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 quotePrefix="1">
      <alignment horizontal="center" wrapText="1"/>
    </xf>
    <xf numFmtId="11" fontId="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1" xfId="0" applyBorder="1" applyAlignment="1">
      <alignment horizontal="centerContinuous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 quotePrefix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2" xfId="0" applyFont="1" applyBorder="1" applyAlignment="1">
      <alignment horizontal="centerContinuous" wrapText="1"/>
    </xf>
    <xf numFmtId="0" fontId="4" fillId="0" borderId="0" xfId="0" applyFont="1" applyBorder="1" applyAlignment="1" quotePrefix="1">
      <alignment horizontal="left"/>
    </xf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0" fillId="0" borderId="27" xfId="0" applyBorder="1" applyAlignment="1">
      <alignment horizontal="center" wrapText="1"/>
    </xf>
    <xf numFmtId="0" fontId="4" fillId="0" borderId="29" xfId="0" applyFont="1" applyBorder="1" applyAlignment="1">
      <alignment horizontal="left"/>
    </xf>
    <xf numFmtId="0" fontId="0" fillId="0" borderId="30" xfId="0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4" fillId="0" borderId="23" xfId="0" applyFont="1" applyBorder="1" applyAlignment="1" quotePrefix="1">
      <alignment horizontal="center" wrapText="1"/>
    </xf>
    <xf numFmtId="0" fontId="4" fillId="0" borderId="2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4" borderId="17" xfId="0" applyFill="1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31" fillId="0" borderId="0" xfId="0" applyFont="1" applyAlignment="1">
      <alignment/>
    </xf>
    <xf numFmtId="0" fontId="4" fillId="0" borderId="28" xfId="0" applyFont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27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2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4" fillId="0" borderId="32" xfId="0" applyFont="1" applyBorder="1" applyAlignment="1">
      <alignment horizontal="left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4"/>
  <sheetViews>
    <sheetView tabSelected="1" zoomScale="75" zoomScaleNormal="75" workbookViewId="0" topLeftCell="A1">
      <selection activeCell="A10" sqref="A10"/>
    </sheetView>
  </sheetViews>
  <sheetFormatPr defaultColWidth="9.140625" defaultRowHeight="12.75"/>
  <cols>
    <col min="1" max="1" width="8.7109375" style="0" customWidth="1"/>
    <col min="2" max="2" width="18.7109375" style="0" customWidth="1"/>
    <col min="3" max="4" width="12.7109375" style="0" customWidth="1"/>
    <col min="5" max="5" width="15.7109375" style="0" customWidth="1"/>
  </cols>
  <sheetData>
    <row r="1" s="118" customFormat="1" ht="15.75">
      <c r="A1" s="118" t="s">
        <v>0</v>
      </c>
    </row>
    <row r="2" spans="1:2" ht="15.75">
      <c r="A2" s="118" t="s">
        <v>947</v>
      </c>
      <c r="B2" s="92"/>
    </row>
    <row r="3" spans="1:2" ht="15.75">
      <c r="A3" s="118"/>
      <c r="B3" s="92"/>
    </row>
    <row r="4" spans="1:2" s="117" customFormat="1" ht="15.75">
      <c r="A4" s="118" t="s">
        <v>1</v>
      </c>
      <c r="B4" s="118"/>
    </row>
    <row r="5" spans="1:2" s="117" customFormat="1" ht="15.75">
      <c r="A5" s="118" t="s">
        <v>2</v>
      </c>
      <c r="B5" s="118"/>
    </row>
    <row r="6" spans="1:2" s="117" customFormat="1" ht="15.75">
      <c r="A6" s="118"/>
      <c r="B6" s="118"/>
    </row>
    <row r="7" spans="1:4" s="117" customFormat="1" ht="15.75">
      <c r="A7" s="118" t="s">
        <v>3</v>
      </c>
      <c r="B7" s="118"/>
      <c r="D7" s="118" t="s">
        <v>4</v>
      </c>
    </row>
    <row r="8" spans="1:4" s="117" customFormat="1" ht="15.75">
      <c r="A8" s="118"/>
      <c r="B8" s="118"/>
      <c r="D8" s="118" t="s">
        <v>5</v>
      </c>
    </row>
    <row r="9" spans="1:4" s="117" customFormat="1" ht="15.75">
      <c r="A9" s="118"/>
      <c r="B9" s="118"/>
      <c r="D9" s="118" t="s">
        <v>6</v>
      </c>
    </row>
    <row r="10" spans="1:4" s="117" customFormat="1" ht="15.75">
      <c r="A10" s="118"/>
      <c r="B10" s="118"/>
      <c r="D10" s="118" t="s">
        <v>7</v>
      </c>
    </row>
    <row r="11" s="117" customFormat="1" ht="15.75">
      <c r="D11" s="118" t="s">
        <v>8</v>
      </c>
    </row>
    <row r="12" spans="1:8" ht="12.75">
      <c r="A12" s="116"/>
      <c r="B12" s="116"/>
      <c r="C12" s="95"/>
      <c r="D12" s="95"/>
      <c r="E12" s="95"/>
      <c r="F12" s="95"/>
      <c r="G12" s="95"/>
      <c r="H12" s="95"/>
    </row>
    <row r="13" spans="1:9" ht="15.75">
      <c r="A13" s="152" t="s">
        <v>966</v>
      </c>
      <c r="B13" s="117"/>
      <c r="C13" s="117"/>
      <c r="D13" s="117"/>
      <c r="E13" s="117"/>
      <c r="F13" s="117"/>
      <c r="G13" s="117"/>
      <c r="H13" s="117"/>
      <c r="I13" s="117"/>
    </row>
    <row r="14" spans="1:9" ht="15.75">
      <c r="A14" s="95"/>
      <c r="B14" s="117"/>
      <c r="C14" s="117"/>
      <c r="D14" s="117"/>
      <c r="E14" s="117"/>
      <c r="F14" s="117"/>
      <c r="G14" s="117"/>
      <c r="H14" s="117"/>
      <c r="I14" s="117"/>
    </row>
    <row r="15" spans="1:9" ht="15.75">
      <c r="A15" s="152" t="s">
        <v>965</v>
      </c>
      <c r="B15" s="117"/>
      <c r="C15" s="117"/>
      <c r="D15" s="117"/>
      <c r="E15" s="249"/>
      <c r="F15" s="117"/>
      <c r="G15" s="117"/>
      <c r="H15" s="117"/>
      <c r="I15" s="117"/>
    </row>
    <row r="16" spans="1:9" ht="15.75">
      <c r="A16" s="117"/>
      <c r="B16" s="117"/>
      <c r="C16" s="117"/>
      <c r="D16" s="117"/>
      <c r="E16" s="249"/>
      <c r="F16" s="117"/>
      <c r="G16" s="117"/>
      <c r="H16" s="117"/>
      <c r="I16" s="117"/>
    </row>
    <row r="17" spans="1:9" ht="15.75">
      <c r="A17" s="152" t="s">
        <v>9</v>
      </c>
      <c r="B17" s="117"/>
      <c r="C17" s="117"/>
      <c r="D17" s="117"/>
      <c r="E17" s="117"/>
      <c r="F17" s="117"/>
      <c r="G17" s="117"/>
      <c r="H17" s="117"/>
      <c r="I17" s="117"/>
    </row>
    <row r="18" spans="2:9" ht="15.75">
      <c r="B18" s="117"/>
      <c r="C18" s="117"/>
      <c r="D18" s="117"/>
      <c r="E18" s="117"/>
      <c r="F18" s="117"/>
      <c r="G18" s="117"/>
      <c r="H18" s="117"/>
      <c r="I18" s="117"/>
    </row>
    <row r="19" spans="1:9" ht="15.75">
      <c r="A19" s="152" t="s">
        <v>10</v>
      </c>
      <c r="B19" s="117"/>
      <c r="C19" s="117"/>
      <c r="D19" s="117"/>
      <c r="E19" s="117"/>
      <c r="F19" s="117"/>
      <c r="G19" s="117"/>
      <c r="H19" s="117"/>
      <c r="I19" s="117"/>
    </row>
    <row r="20" spans="2:9" ht="15.75">
      <c r="B20" s="117"/>
      <c r="C20" s="117"/>
      <c r="D20" s="117"/>
      <c r="E20" s="117"/>
      <c r="F20" s="117"/>
      <c r="G20" s="117"/>
      <c r="H20" s="117"/>
      <c r="I20" s="117"/>
    </row>
    <row r="21" spans="1:9" ht="15.75">
      <c r="A21" s="117"/>
      <c r="B21" s="250"/>
      <c r="C21" s="117"/>
      <c r="D21" s="117"/>
      <c r="E21" s="117"/>
      <c r="F21" s="117"/>
      <c r="G21" s="117"/>
      <c r="H21" s="117"/>
      <c r="I21" s="117"/>
    </row>
    <row r="22" spans="1:9" ht="15.75">
      <c r="A22" s="118" t="s">
        <v>11</v>
      </c>
      <c r="B22" s="118" t="s">
        <v>873</v>
      </c>
      <c r="C22" s="117"/>
      <c r="D22" s="117"/>
      <c r="E22" s="117"/>
      <c r="F22" s="117"/>
      <c r="G22" s="117"/>
      <c r="H22" s="117"/>
      <c r="I22" s="117"/>
    </row>
    <row r="23" spans="2:9" ht="15.75">
      <c r="B23" s="118" t="s">
        <v>874</v>
      </c>
      <c r="C23" s="117"/>
      <c r="D23" s="117"/>
      <c r="E23" s="117"/>
      <c r="F23" s="117"/>
      <c r="G23" s="117"/>
      <c r="H23" s="117"/>
      <c r="I23" s="117"/>
    </row>
    <row r="24" spans="1:9" ht="15.75">
      <c r="A24" s="117"/>
      <c r="B24" s="117"/>
      <c r="C24" s="117"/>
      <c r="D24" s="117"/>
      <c r="E24" s="117"/>
      <c r="F24" s="117"/>
      <c r="G24" s="117"/>
      <c r="H24" s="117"/>
      <c r="I24" s="117"/>
    </row>
    <row r="25" spans="1:9" ht="15.75">
      <c r="A25" s="117"/>
      <c r="B25" s="117"/>
      <c r="C25" s="117"/>
      <c r="D25" s="117"/>
      <c r="E25" s="117"/>
      <c r="F25" s="117"/>
      <c r="G25" s="117"/>
      <c r="H25" s="117"/>
      <c r="I25" s="117"/>
    </row>
    <row r="26" spans="1:9" ht="15.75">
      <c r="A26" s="117"/>
      <c r="B26" s="117"/>
      <c r="C26" s="117"/>
      <c r="D26" s="117"/>
      <c r="E26" s="117"/>
      <c r="F26" s="117"/>
      <c r="G26" s="117"/>
      <c r="H26" s="117"/>
      <c r="I26" s="117"/>
    </row>
    <row r="27" spans="1:9" ht="15.75">
      <c r="A27" s="118"/>
      <c r="B27" s="117"/>
      <c r="C27" s="117"/>
      <c r="D27" s="117"/>
      <c r="E27" s="117"/>
      <c r="F27" s="117"/>
      <c r="G27" s="117"/>
      <c r="H27" s="117"/>
      <c r="I27" s="117"/>
    </row>
    <row r="28" spans="1:6" ht="15.75">
      <c r="A28" s="118"/>
      <c r="B28" s="95"/>
      <c r="C28" s="95"/>
      <c r="D28" s="95"/>
      <c r="E28" s="95"/>
      <c r="F28" s="43"/>
    </row>
    <row r="29" spans="1:6" ht="15.75">
      <c r="A29" s="117"/>
      <c r="B29" s="95"/>
      <c r="C29" s="95"/>
      <c r="D29" s="95"/>
      <c r="E29" s="95"/>
      <c r="F29" s="43"/>
    </row>
    <row r="30" spans="3:6" ht="12.75">
      <c r="C30" s="95"/>
      <c r="D30" s="95"/>
      <c r="E30" s="95"/>
      <c r="F30" s="43"/>
    </row>
    <row r="31" spans="2:6" ht="12.75">
      <c r="B31" s="95"/>
      <c r="C31" s="95"/>
      <c r="D31" s="95"/>
      <c r="E31" s="95"/>
      <c r="F31" s="43"/>
    </row>
    <row r="32" spans="2:6" ht="12.75">
      <c r="B32" s="95"/>
      <c r="C32" s="95"/>
      <c r="D32" s="95"/>
      <c r="E32" s="95"/>
      <c r="F32" s="43"/>
    </row>
    <row r="33" spans="2:6" ht="12.75">
      <c r="B33" s="95"/>
      <c r="C33" s="29"/>
      <c r="D33" s="95"/>
      <c r="E33" s="95"/>
      <c r="F33" s="43"/>
    </row>
    <row r="34" spans="2:6" ht="12.75">
      <c r="B34" s="95"/>
      <c r="C34" s="95"/>
      <c r="D34" s="95"/>
      <c r="E34" s="95"/>
      <c r="F34" s="43"/>
    </row>
    <row r="35" spans="2:6" ht="12.75">
      <c r="B35" s="95"/>
      <c r="C35" s="95"/>
      <c r="D35" s="95"/>
      <c r="E35" s="95"/>
      <c r="F35" s="43"/>
    </row>
    <row r="36" spans="2:6" ht="12.75">
      <c r="B36" s="95"/>
      <c r="C36" s="95"/>
      <c r="D36" s="95"/>
      <c r="E36" s="95"/>
      <c r="F36" s="43"/>
    </row>
    <row r="37" spans="2:6" ht="12.75">
      <c r="B37" s="95"/>
      <c r="C37" s="95"/>
      <c r="D37" s="95"/>
      <c r="E37" s="95"/>
      <c r="F37" s="43"/>
    </row>
    <row r="38" spans="2:6" ht="12.75">
      <c r="B38" s="95"/>
      <c r="C38" s="95"/>
      <c r="D38" s="95"/>
      <c r="E38" s="95"/>
      <c r="F38" s="43"/>
    </row>
    <row r="39" spans="2:6" ht="12.75">
      <c r="B39" s="95"/>
      <c r="C39" s="95"/>
      <c r="D39" s="95"/>
      <c r="E39" s="95"/>
      <c r="F39" s="43"/>
    </row>
    <row r="40" spans="1:6" ht="12.75">
      <c r="A40" s="116"/>
      <c r="B40" s="95"/>
      <c r="C40" s="95"/>
      <c r="D40" s="95"/>
      <c r="E40" s="95"/>
      <c r="F40" s="43"/>
    </row>
    <row r="41" spans="2:6" ht="12.75">
      <c r="B41" s="95"/>
      <c r="C41" s="95"/>
      <c r="D41" s="95"/>
      <c r="E41" s="95"/>
      <c r="F41" s="43"/>
    </row>
    <row r="42" spans="2:6" ht="12.75">
      <c r="B42" s="95"/>
      <c r="C42" s="95"/>
      <c r="D42" s="95"/>
      <c r="E42" s="95"/>
      <c r="F42" s="43"/>
    </row>
    <row r="43" spans="2:6" ht="12.75">
      <c r="B43" s="43"/>
      <c r="C43" s="43"/>
      <c r="D43" s="43"/>
      <c r="E43" s="43"/>
      <c r="F43" s="43"/>
    </row>
    <row r="44" spans="2:6" ht="12.75">
      <c r="B44" s="43"/>
      <c r="C44" s="43"/>
      <c r="D44" s="43"/>
      <c r="E44" s="43"/>
      <c r="F44" s="43"/>
    </row>
    <row r="45" spans="2:6" ht="12.75">
      <c r="B45" s="43"/>
      <c r="C45" s="43"/>
      <c r="D45" s="43"/>
      <c r="E45" s="43"/>
      <c r="F45" s="43"/>
    </row>
    <row r="46" spans="2:6" ht="12.75">
      <c r="B46" s="43"/>
      <c r="C46" s="43"/>
      <c r="D46" s="43"/>
      <c r="E46" s="43"/>
      <c r="F46" s="43"/>
    </row>
    <row r="47" spans="2:6" ht="12.75">
      <c r="B47" s="43"/>
      <c r="C47" s="43"/>
      <c r="D47" s="43"/>
      <c r="E47" s="43"/>
      <c r="F47" s="43"/>
    </row>
    <row r="48" spans="2:6" ht="12.75">
      <c r="B48" s="43"/>
      <c r="C48" s="43"/>
      <c r="D48" s="43"/>
      <c r="E48" s="43"/>
      <c r="F48" s="43"/>
    </row>
    <row r="49" spans="2:6" ht="12.75">
      <c r="B49" s="43"/>
      <c r="C49" s="43"/>
      <c r="D49" s="43"/>
      <c r="E49" s="43"/>
      <c r="F49" s="43"/>
    </row>
    <row r="50" spans="2:6" ht="12.75">
      <c r="B50" s="43"/>
      <c r="C50" s="43"/>
      <c r="D50" s="43"/>
      <c r="E50" s="43"/>
      <c r="F50" s="43"/>
    </row>
    <row r="51" spans="2:6" ht="12.75">
      <c r="B51" s="43"/>
      <c r="C51" s="43"/>
      <c r="D51" s="43"/>
      <c r="E51" s="43"/>
      <c r="F51" s="43"/>
    </row>
    <row r="52" spans="2:6" ht="12.75">
      <c r="B52" s="43"/>
      <c r="C52" s="43"/>
      <c r="D52" s="43"/>
      <c r="E52" s="43"/>
      <c r="F52" s="43"/>
    </row>
    <row r="53" spans="2:6" ht="12.75">
      <c r="B53" s="43"/>
      <c r="C53" s="43"/>
      <c r="D53" s="43"/>
      <c r="E53" s="43"/>
      <c r="F53" s="43"/>
    </row>
    <row r="54" spans="2:6" ht="12.75">
      <c r="B54" s="43"/>
      <c r="C54" s="43"/>
      <c r="D54" s="43"/>
      <c r="E54" s="43"/>
      <c r="F54" s="43"/>
    </row>
    <row r="55" spans="2:6" ht="12.75">
      <c r="B55" s="43"/>
      <c r="C55" s="43"/>
      <c r="D55" s="43"/>
      <c r="E55" s="43"/>
      <c r="F55" s="43"/>
    </row>
    <row r="56" spans="2:6" ht="12.75">
      <c r="B56" s="43"/>
      <c r="C56" s="43"/>
      <c r="D56" s="43"/>
      <c r="E56" s="43"/>
      <c r="F56" s="43"/>
    </row>
    <row r="57" spans="2:6" ht="12.75">
      <c r="B57" s="43"/>
      <c r="C57" s="43"/>
      <c r="D57" s="43"/>
      <c r="E57" s="43"/>
      <c r="F57" s="43"/>
    </row>
    <row r="58" spans="2:6" ht="12.75">
      <c r="B58" s="43"/>
      <c r="C58" s="43"/>
      <c r="D58" s="43"/>
      <c r="E58" s="43"/>
      <c r="F58" s="43"/>
    </row>
    <row r="59" spans="2:6" ht="12.75">
      <c r="B59" s="43"/>
      <c r="C59" s="43"/>
      <c r="D59" s="43"/>
      <c r="E59" s="43"/>
      <c r="F59" s="43"/>
    </row>
    <row r="60" spans="2:6" ht="12.75">
      <c r="B60" s="43"/>
      <c r="C60" s="43"/>
      <c r="D60" s="43"/>
      <c r="E60" s="43"/>
      <c r="F60" s="43"/>
    </row>
    <row r="61" spans="2:6" ht="12.75">
      <c r="B61" s="43"/>
      <c r="C61" s="43"/>
      <c r="D61" s="43"/>
      <c r="E61" s="43"/>
      <c r="F61" s="43"/>
    </row>
    <row r="62" spans="2:6" ht="12.75">
      <c r="B62" s="43"/>
      <c r="C62" s="43"/>
      <c r="D62" s="43"/>
      <c r="E62" s="43"/>
      <c r="F62" s="43"/>
    </row>
    <row r="63" spans="2:6" ht="12.75">
      <c r="B63" s="43"/>
      <c r="C63" s="43"/>
      <c r="D63" s="43"/>
      <c r="E63" s="43"/>
      <c r="F63" s="43"/>
    </row>
    <row r="64" spans="2:6" ht="12.75">
      <c r="B64" s="43"/>
      <c r="C64" s="43"/>
      <c r="D64" s="43"/>
      <c r="E64" s="43"/>
      <c r="F64" s="43"/>
    </row>
    <row r="65" spans="2:6" ht="12.75">
      <c r="B65" s="43"/>
      <c r="C65" s="43"/>
      <c r="D65" s="43"/>
      <c r="E65" s="43"/>
      <c r="F65" s="43"/>
    </row>
    <row r="66" spans="2:6" ht="12.75">
      <c r="B66" s="43"/>
      <c r="C66" s="43"/>
      <c r="D66" s="43"/>
      <c r="E66" s="43"/>
      <c r="F66" s="43"/>
    </row>
    <row r="67" spans="2:6" ht="12.75">
      <c r="B67" s="43"/>
      <c r="C67" s="43"/>
      <c r="D67" s="43"/>
      <c r="E67" s="43"/>
      <c r="F67" s="43"/>
    </row>
    <row r="68" spans="2:6" ht="12.75">
      <c r="B68" s="43"/>
      <c r="C68" s="43"/>
      <c r="D68" s="43"/>
      <c r="E68" s="43"/>
      <c r="F68" s="43"/>
    </row>
    <row r="69" spans="2:6" ht="12.75">
      <c r="B69" s="43"/>
      <c r="C69" s="43"/>
      <c r="D69" s="43"/>
      <c r="E69" s="43"/>
      <c r="F69" s="43"/>
    </row>
    <row r="70" spans="2:6" ht="12.75">
      <c r="B70" s="43"/>
      <c r="C70" s="43"/>
      <c r="D70" s="43"/>
      <c r="E70" s="43"/>
      <c r="F70" s="43"/>
    </row>
    <row r="71" spans="2:6" ht="12.75">
      <c r="B71" s="43"/>
      <c r="C71" s="43"/>
      <c r="D71" s="43"/>
      <c r="E71" s="43"/>
      <c r="F71" s="43"/>
    </row>
    <row r="72" spans="2:6" ht="12.75">
      <c r="B72" s="43"/>
      <c r="C72" s="43"/>
      <c r="D72" s="43"/>
      <c r="E72" s="43"/>
      <c r="F72" s="43"/>
    </row>
    <row r="73" spans="2:6" ht="12.75">
      <c r="B73" s="43"/>
      <c r="C73" s="43"/>
      <c r="D73" s="43"/>
      <c r="E73" s="43"/>
      <c r="F73" s="43"/>
    </row>
    <row r="74" spans="2:6" ht="12.75">
      <c r="B74" s="43"/>
      <c r="C74" s="43"/>
      <c r="D74" s="43"/>
      <c r="E74" s="43"/>
      <c r="F74" s="43"/>
    </row>
    <row r="75" spans="2:6" ht="12.75">
      <c r="B75" s="43"/>
      <c r="C75" s="43"/>
      <c r="D75" s="43"/>
      <c r="E75" s="43"/>
      <c r="F75" s="43"/>
    </row>
    <row r="76" spans="2:6" ht="12.75">
      <c r="B76" s="43"/>
      <c r="C76" s="43"/>
      <c r="D76" s="43"/>
      <c r="E76" s="43"/>
      <c r="F76" s="43"/>
    </row>
    <row r="77" spans="2:6" ht="12.75">
      <c r="B77" s="43"/>
      <c r="C77" s="43"/>
      <c r="D77" s="43"/>
      <c r="E77" s="43"/>
      <c r="F77" s="43"/>
    </row>
    <row r="78" spans="2:6" ht="12.75">
      <c r="B78" s="43"/>
      <c r="C78" s="43"/>
      <c r="D78" s="43"/>
      <c r="E78" s="43"/>
      <c r="F78" s="43"/>
    </row>
    <row r="79" spans="2:6" ht="12.75">
      <c r="B79" s="43"/>
      <c r="C79" s="43"/>
      <c r="D79" s="43"/>
      <c r="E79" s="43"/>
      <c r="F79" s="43"/>
    </row>
    <row r="80" spans="2:6" ht="12.75">
      <c r="B80" s="43"/>
      <c r="C80" s="43"/>
      <c r="D80" s="43"/>
      <c r="E80" s="43"/>
      <c r="F80" s="43"/>
    </row>
    <row r="81" spans="2:6" ht="12.75">
      <c r="B81" s="43"/>
      <c r="C81" s="43"/>
      <c r="D81" s="43"/>
      <c r="E81" s="43"/>
      <c r="F81" s="43"/>
    </row>
    <row r="82" spans="2:6" ht="12.75">
      <c r="B82" s="43"/>
      <c r="C82" s="43"/>
      <c r="D82" s="43"/>
      <c r="E82" s="43"/>
      <c r="F82" s="43"/>
    </row>
    <row r="83" spans="2:6" ht="12.75">
      <c r="B83" s="43"/>
      <c r="C83" s="43"/>
      <c r="D83" s="43"/>
      <c r="E83" s="43"/>
      <c r="F83" s="43"/>
    </row>
    <row r="84" spans="2:6" ht="12.75">
      <c r="B84" s="43"/>
      <c r="C84" s="43"/>
      <c r="D84" s="43"/>
      <c r="E84" s="43"/>
      <c r="F84" s="43"/>
    </row>
    <row r="85" spans="2:6" ht="12.75">
      <c r="B85" s="43"/>
      <c r="C85" s="43"/>
      <c r="D85" s="43"/>
      <c r="E85" s="43"/>
      <c r="F85" s="43"/>
    </row>
    <row r="86" spans="2:6" ht="12.75">
      <c r="B86" s="43"/>
      <c r="C86" s="43"/>
      <c r="D86" s="43"/>
      <c r="E86" s="43"/>
      <c r="F86" s="43"/>
    </row>
    <row r="87" spans="2:6" ht="12.75">
      <c r="B87" s="43"/>
      <c r="C87" s="43"/>
      <c r="D87" s="43"/>
      <c r="E87" s="43"/>
      <c r="F87" s="43"/>
    </row>
    <row r="88" spans="2:6" ht="12.75">
      <c r="B88" s="43"/>
      <c r="C88" s="43"/>
      <c r="D88" s="43"/>
      <c r="E88" s="43"/>
      <c r="F88" s="43"/>
    </row>
    <row r="89" spans="2:6" ht="12.75">
      <c r="B89" s="43"/>
      <c r="C89" s="43"/>
      <c r="D89" s="43"/>
      <c r="E89" s="43"/>
      <c r="F89" s="43"/>
    </row>
    <row r="90" spans="2:6" ht="12.75">
      <c r="B90" s="43"/>
      <c r="C90" s="43"/>
      <c r="D90" s="43"/>
      <c r="E90" s="43"/>
      <c r="F90" s="43"/>
    </row>
    <row r="91" spans="2:6" ht="12.75">
      <c r="B91" s="43"/>
      <c r="C91" s="43"/>
      <c r="D91" s="43"/>
      <c r="E91" s="43"/>
      <c r="F91" s="43"/>
    </row>
    <row r="92" spans="2:6" ht="12.75">
      <c r="B92" s="43"/>
      <c r="C92" s="43"/>
      <c r="D92" s="43"/>
      <c r="E92" s="43"/>
      <c r="F92" s="43"/>
    </row>
    <row r="93" spans="2:6" ht="12.75">
      <c r="B93" s="43"/>
      <c r="C93" s="43"/>
      <c r="D93" s="43"/>
      <c r="E93" s="43"/>
      <c r="F93" s="43"/>
    </row>
    <row r="94" spans="2:6" ht="12.75">
      <c r="B94" s="43"/>
      <c r="C94" s="43"/>
      <c r="D94" s="43"/>
      <c r="E94" s="43"/>
      <c r="F94" s="43"/>
    </row>
    <row r="95" spans="2:6" ht="12.75">
      <c r="B95" s="43"/>
      <c r="C95" s="43"/>
      <c r="D95" s="43"/>
      <c r="E95" s="43"/>
      <c r="F95" s="43"/>
    </row>
    <row r="96" spans="2:6" ht="12.75">
      <c r="B96" s="43"/>
      <c r="C96" s="43"/>
      <c r="D96" s="43"/>
      <c r="E96" s="43"/>
      <c r="F96" s="43"/>
    </row>
    <row r="97" spans="2:6" ht="12.75">
      <c r="B97" s="43"/>
      <c r="C97" s="43"/>
      <c r="D97" s="43"/>
      <c r="E97" s="43"/>
      <c r="F97" s="43"/>
    </row>
    <row r="98" spans="2:6" ht="12.75">
      <c r="B98" s="43"/>
      <c r="C98" s="43"/>
      <c r="D98" s="43"/>
      <c r="E98" s="43"/>
      <c r="F98" s="43"/>
    </row>
    <row r="99" spans="2:6" ht="12.75">
      <c r="B99" s="43"/>
      <c r="C99" s="43"/>
      <c r="D99" s="43"/>
      <c r="E99" s="43"/>
      <c r="F99" s="43"/>
    </row>
    <row r="100" spans="2:6" ht="12.75">
      <c r="B100" s="43"/>
      <c r="C100" s="43"/>
      <c r="D100" s="43"/>
      <c r="E100" s="43"/>
      <c r="F100" s="43"/>
    </row>
    <row r="101" spans="2:6" ht="12.75">
      <c r="B101" s="43"/>
      <c r="C101" s="43"/>
      <c r="D101" s="43"/>
      <c r="E101" s="43"/>
      <c r="F101" s="43"/>
    </row>
    <row r="102" spans="2:6" ht="12.75">
      <c r="B102" s="43"/>
      <c r="C102" s="43"/>
      <c r="D102" s="43"/>
      <c r="E102" s="43"/>
      <c r="F102" s="43"/>
    </row>
    <row r="103" spans="2:6" ht="12.75">
      <c r="B103" s="43"/>
      <c r="C103" s="43"/>
      <c r="D103" s="43"/>
      <c r="E103" s="43"/>
      <c r="F103" s="43"/>
    </row>
    <row r="104" spans="2:6" ht="12.75">
      <c r="B104" s="43"/>
      <c r="C104" s="43"/>
      <c r="D104" s="43"/>
      <c r="E104" s="43"/>
      <c r="F104" s="43"/>
    </row>
    <row r="105" spans="2:6" ht="12.75">
      <c r="B105" s="43"/>
      <c r="C105" s="43"/>
      <c r="D105" s="43"/>
      <c r="E105" s="43"/>
      <c r="F105" s="43"/>
    </row>
    <row r="106" spans="2:6" ht="12.75">
      <c r="B106" s="43"/>
      <c r="C106" s="43"/>
      <c r="D106" s="43"/>
      <c r="E106" s="43"/>
      <c r="F106" s="43"/>
    </row>
    <row r="107" spans="2:6" ht="12.75">
      <c r="B107" s="43"/>
      <c r="C107" s="43"/>
      <c r="D107" s="43"/>
      <c r="E107" s="43"/>
      <c r="F107" s="43"/>
    </row>
    <row r="108" spans="2:6" ht="12.75">
      <c r="B108" s="43"/>
      <c r="C108" s="43"/>
      <c r="D108" s="43"/>
      <c r="E108" s="43"/>
      <c r="F108" s="43"/>
    </row>
    <row r="109" spans="2:6" ht="12.75">
      <c r="B109" s="43"/>
      <c r="C109" s="43"/>
      <c r="D109" s="43"/>
      <c r="E109" s="43"/>
      <c r="F109" s="43"/>
    </row>
    <row r="110" spans="2:6" ht="12.75">
      <c r="B110" s="43"/>
      <c r="C110" s="43"/>
      <c r="D110" s="43"/>
      <c r="E110" s="43"/>
      <c r="F110" s="43"/>
    </row>
    <row r="111" spans="2:6" ht="12.75">
      <c r="B111" s="43"/>
      <c r="C111" s="43"/>
      <c r="D111" s="43"/>
      <c r="E111" s="43"/>
      <c r="F111" s="43"/>
    </row>
    <row r="112" spans="2:6" ht="12.75">
      <c r="B112" s="43"/>
      <c r="C112" s="43"/>
      <c r="D112" s="43"/>
      <c r="E112" s="43"/>
      <c r="F112" s="43"/>
    </row>
    <row r="113" spans="2:6" ht="12.75">
      <c r="B113" s="43"/>
      <c r="C113" s="43"/>
      <c r="D113" s="43"/>
      <c r="E113" s="43"/>
      <c r="F113" s="43"/>
    </row>
    <row r="114" spans="2:6" ht="12.75">
      <c r="B114" s="43"/>
      <c r="C114" s="43"/>
      <c r="D114" s="43"/>
      <c r="E114" s="43"/>
      <c r="F114" s="43"/>
    </row>
    <row r="115" spans="2:6" ht="12.75">
      <c r="B115" s="43"/>
      <c r="C115" s="43"/>
      <c r="D115" s="43"/>
      <c r="E115" s="43"/>
      <c r="F115" s="43"/>
    </row>
    <row r="116" spans="2:6" ht="12.75">
      <c r="B116" s="43"/>
      <c r="C116" s="43"/>
      <c r="D116" s="43"/>
      <c r="E116" s="43"/>
      <c r="F116" s="43"/>
    </row>
    <row r="117" spans="2:6" ht="12.75">
      <c r="B117" s="43"/>
      <c r="C117" s="43"/>
      <c r="D117" s="43"/>
      <c r="E117" s="43"/>
      <c r="F117" s="43"/>
    </row>
    <row r="118" spans="2:6" ht="12.75">
      <c r="B118" s="43"/>
      <c r="C118" s="43"/>
      <c r="D118" s="43"/>
      <c r="E118" s="43"/>
      <c r="F118" s="43"/>
    </row>
    <row r="119" spans="2:6" ht="12.75">
      <c r="B119" s="43"/>
      <c r="C119" s="43"/>
      <c r="D119" s="43"/>
      <c r="E119" s="43"/>
      <c r="F119" s="43"/>
    </row>
    <row r="120" spans="2:6" ht="12.75">
      <c r="B120" s="43"/>
      <c r="C120" s="43"/>
      <c r="D120" s="43"/>
      <c r="E120" s="43"/>
      <c r="F120" s="43"/>
    </row>
    <row r="121" spans="2:6" ht="12.75">
      <c r="B121" s="43"/>
      <c r="C121" s="43"/>
      <c r="D121" s="43"/>
      <c r="E121" s="43"/>
      <c r="F121" s="43"/>
    </row>
    <row r="122" spans="2:6" ht="12.75">
      <c r="B122" s="43"/>
      <c r="C122" s="43"/>
      <c r="D122" s="43"/>
      <c r="E122" s="43"/>
      <c r="F122" s="43"/>
    </row>
    <row r="123" spans="2:6" ht="12.75">
      <c r="B123" s="43"/>
      <c r="C123" s="43"/>
      <c r="D123" s="43"/>
      <c r="E123" s="43"/>
      <c r="F123" s="43"/>
    </row>
    <row r="124" spans="2:6" ht="12.75">
      <c r="B124" s="43"/>
      <c r="C124" s="43"/>
      <c r="D124" s="43"/>
      <c r="E124" s="43"/>
      <c r="F124" s="43"/>
    </row>
    <row r="125" spans="2:6" ht="12.75">
      <c r="B125" s="43"/>
      <c r="C125" s="43"/>
      <c r="D125" s="43"/>
      <c r="E125" s="43"/>
      <c r="F125" s="43"/>
    </row>
    <row r="126" spans="2:6" ht="12.75">
      <c r="B126" s="43"/>
      <c r="C126" s="43"/>
      <c r="D126" s="43"/>
      <c r="E126" s="43"/>
      <c r="F126" s="43"/>
    </row>
    <row r="127" spans="2:6" ht="12.75">
      <c r="B127" s="43"/>
      <c r="C127" s="43"/>
      <c r="D127" s="43"/>
      <c r="E127" s="43"/>
      <c r="F127" s="43"/>
    </row>
    <row r="128" spans="2:6" ht="12.75">
      <c r="B128" s="43"/>
      <c r="C128" s="43"/>
      <c r="D128" s="43"/>
      <c r="E128" s="43"/>
      <c r="F128" s="43"/>
    </row>
    <row r="129" spans="2:6" ht="12.75">
      <c r="B129" s="43"/>
      <c r="C129" s="43"/>
      <c r="D129" s="43"/>
      <c r="E129" s="43"/>
      <c r="F129" s="43"/>
    </row>
    <row r="130" spans="2:6" ht="12.75">
      <c r="B130" s="43"/>
      <c r="C130" s="43"/>
      <c r="D130" s="43"/>
      <c r="E130" s="43"/>
      <c r="F130" s="43"/>
    </row>
    <row r="131" spans="2:6" ht="12.75">
      <c r="B131" s="43"/>
      <c r="C131" s="43"/>
      <c r="D131" s="43"/>
      <c r="E131" s="43"/>
      <c r="F131" s="43"/>
    </row>
    <row r="132" spans="2:6" ht="12.75">
      <c r="B132" s="43"/>
      <c r="C132" s="43"/>
      <c r="D132" s="43"/>
      <c r="E132" s="43"/>
      <c r="F132" s="43"/>
    </row>
    <row r="133" spans="2:6" ht="12.75">
      <c r="B133" s="43"/>
      <c r="C133" s="43"/>
      <c r="D133" s="43"/>
      <c r="E133" s="43"/>
      <c r="F133" s="43"/>
    </row>
    <row r="134" spans="2:6" ht="12.75">
      <c r="B134" s="43"/>
      <c r="C134" s="43"/>
      <c r="D134" s="43"/>
      <c r="E134" s="43"/>
      <c r="F134" s="43"/>
    </row>
    <row r="135" spans="2:6" ht="12.75">
      <c r="B135" s="43"/>
      <c r="C135" s="43"/>
      <c r="D135" s="43"/>
      <c r="E135" s="43"/>
      <c r="F135" s="43"/>
    </row>
    <row r="136" spans="2:6" ht="12.75">
      <c r="B136" s="43"/>
      <c r="C136" s="43"/>
      <c r="D136" s="43"/>
      <c r="E136" s="43"/>
      <c r="F136" s="43"/>
    </row>
    <row r="137" spans="2:6" ht="12.75">
      <c r="B137" s="43"/>
      <c r="C137" s="43"/>
      <c r="D137" s="43"/>
      <c r="E137" s="43"/>
      <c r="F137" s="43"/>
    </row>
    <row r="138" spans="2:6" ht="12.75">
      <c r="B138" s="43"/>
      <c r="C138" s="43"/>
      <c r="D138" s="43"/>
      <c r="E138" s="43"/>
      <c r="F138" s="43"/>
    </row>
    <row r="139" spans="2:6" ht="12.75">
      <c r="B139" s="43"/>
      <c r="C139" s="43"/>
      <c r="D139" s="43"/>
      <c r="E139" s="43"/>
      <c r="F139" s="43"/>
    </row>
    <row r="140" spans="2:6" ht="12.75">
      <c r="B140" s="43"/>
      <c r="C140" s="43"/>
      <c r="D140" s="43"/>
      <c r="E140" s="43"/>
      <c r="F140" s="43"/>
    </row>
    <row r="141" spans="2:6" ht="12.75">
      <c r="B141" s="43"/>
      <c r="C141" s="43"/>
      <c r="D141" s="43"/>
      <c r="E141" s="43"/>
      <c r="F141" s="43"/>
    </row>
    <row r="142" spans="2:6" ht="12.75">
      <c r="B142" s="43"/>
      <c r="C142" s="43"/>
      <c r="D142" s="43"/>
      <c r="E142" s="43"/>
      <c r="F142" s="43"/>
    </row>
    <row r="143" spans="2:6" ht="12.75">
      <c r="B143" s="43"/>
      <c r="C143" s="43"/>
      <c r="D143" s="43"/>
      <c r="E143" s="43"/>
      <c r="F143" s="43"/>
    </row>
    <row r="144" spans="2:6" ht="12.75">
      <c r="B144" s="43"/>
      <c r="C144" s="43"/>
      <c r="D144" s="43"/>
      <c r="E144" s="43"/>
      <c r="F144" s="43"/>
    </row>
    <row r="145" spans="2:6" ht="12.75">
      <c r="B145" s="43"/>
      <c r="C145" s="43"/>
      <c r="D145" s="43"/>
      <c r="E145" s="43"/>
      <c r="F145" s="43"/>
    </row>
    <row r="146" spans="2:6" ht="12.75">
      <c r="B146" s="43"/>
      <c r="C146" s="43"/>
      <c r="D146" s="43"/>
      <c r="E146" s="43"/>
      <c r="F146" s="43"/>
    </row>
    <row r="147" spans="2:6" ht="12.75">
      <c r="B147" s="43"/>
      <c r="C147" s="43"/>
      <c r="D147" s="43"/>
      <c r="E147" s="43"/>
      <c r="F147" s="43"/>
    </row>
    <row r="148" spans="2:6" ht="12.75">
      <c r="B148" s="43"/>
      <c r="C148" s="43"/>
      <c r="D148" s="43"/>
      <c r="E148" s="43"/>
      <c r="F148" s="43"/>
    </row>
    <row r="149" spans="2:6" ht="12.75">
      <c r="B149" s="43"/>
      <c r="C149" s="43"/>
      <c r="D149" s="43"/>
      <c r="E149" s="43"/>
      <c r="F149" s="43"/>
    </row>
    <row r="150" spans="2:6" ht="12.75">
      <c r="B150" s="43"/>
      <c r="C150" s="43"/>
      <c r="D150" s="43"/>
      <c r="E150" s="43"/>
      <c r="F150" s="43"/>
    </row>
    <row r="151" spans="2:6" ht="12.75">
      <c r="B151" s="43"/>
      <c r="C151" s="43"/>
      <c r="D151" s="43"/>
      <c r="E151" s="43"/>
      <c r="F151" s="43"/>
    </row>
    <row r="152" spans="2:6" ht="12.75">
      <c r="B152" s="43"/>
      <c r="C152" s="43"/>
      <c r="D152" s="43"/>
      <c r="E152" s="43"/>
      <c r="F152" s="43"/>
    </row>
    <row r="153" spans="2:6" ht="12.75">
      <c r="B153" s="43"/>
      <c r="C153" s="43"/>
      <c r="D153" s="43"/>
      <c r="E153" s="43"/>
      <c r="F153" s="43"/>
    </row>
    <row r="154" spans="2:6" ht="12.75">
      <c r="B154" s="43"/>
      <c r="C154" s="43"/>
      <c r="D154" s="43"/>
      <c r="E154" s="43"/>
      <c r="F154" s="43"/>
    </row>
    <row r="155" spans="2:6" ht="12.75">
      <c r="B155" s="43"/>
      <c r="C155" s="43"/>
      <c r="D155" s="43"/>
      <c r="E155" s="43"/>
      <c r="F155" s="43"/>
    </row>
    <row r="156" spans="2:6" ht="12.75">
      <c r="B156" s="43"/>
      <c r="C156" s="43"/>
      <c r="D156" s="43"/>
      <c r="E156" s="43"/>
      <c r="F156" s="43"/>
    </row>
    <row r="157" spans="2:6" ht="12.75">
      <c r="B157" s="43"/>
      <c r="C157" s="43"/>
      <c r="D157" s="43"/>
      <c r="E157" s="43"/>
      <c r="F157" s="43"/>
    </row>
    <row r="158" spans="2:6" ht="12.75">
      <c r="B158" s="43"/>
      <c r="C158" s="43"/>
      <c r="D158" s="43"/>
      <c r="E158" s="43"/>
      <c r="F158" s="43"/>
    </row>
    <row r="159" spans="2:6" ht="12.75">
      <c r="B159" s="43"/>
      <c r="C159" s="43"/>
      <c r="D159" s="43"/>
      <c r="E159" s="43"/>
      <c r="F159" s="43"/>
    </row>
    <row r="160" spans="2:6" ht="12.75">
      <c r="B160" s="43"/>
      <c r="C160" s="43"/>
      <c r="D160" s="43"/>
      <c r="E160" s="43"/>
      <c r="F160" s="43"/>
    </row>
    <row r="161" spans="2:6" ht="12.75">
      <c r="B161" s="43"/>
      <c r="C161" s="43"/>
      <c r="D161" s="43"/>
      <c r="E161" s="43"/>
      <c r="F161" s="43"/>
    </row>
    <row r="162" spans="2:6" ht="12.75">
      <c r="B162" s="43"/>
      <c r="C162" s="43"/>
      <c r="D162" s="43"/>
      <c r="E162" s="43"/>
      <c r="F162" s="43"/>
    </row>
    <row r="163" spans="2:6" ht="12.75">
      <c r="B163" s="43"/>
      <c r="C163" s="43"/>
      <c r="D163" s="43"/>
      <c r="E163" s="43"/>
      <c r="F163" s="43"/>
    </row>
    <row r="164" spans="2:6" ht="12.75">
      <c r="B164" s="43"/>
      <c r="C164" s="43"/>
      <c r="D164" s="43"/>
      <c r="E164" s="43"/>
      <c r="F164" s="43"/>
    </row>
    <row r="165" spans="2:6" ht="12.75">
      <c r="B165" s="43"/>
      <c r="C165" s="43"/>
      <c r="D165" s="43"/>
      <c r="E165" s="43"/>
      <c r="F165" s="43"/>
    </row>
    <row r="166" spans="2:6" ht="12.75">
      <c r="B166" s="43"/>
      <c r="C166" s="43"/>
      <c r="D166" s="43"/>
      <c r="E166" s="43"/>
      <c r="F166" s="43"/>
    </row>
    <row r="167" spans="2:6" ht="12.75">
      <c r="B167" s="43"/>
      <c r="C167" s="43"/>
      <c r="D167" s="43"/>
      <c r="E167" s="43"/>
      <c r="F167" s="43"/>
    </row>
    <row r="168" spans="2:6" ht="12.75">
      <c r="B168" s="43"/>
      <c r="C168" s="43"/>
      <c r="D168" s="43"/>
      <c r="E168" s="43"/>
      <c r="F168" s="43"/>
    </row>
    <row r="169" spans="2:6" ht="12.75">
      <c r="B169" s="43"/>
      <c r="C169" s="43"/>
      <c r="D169" s="43"/>
      <c r="E169" s="43"/>
      <c r="F169" s="43"/>
    </row>
    <row r="170" spans="2:6" ht="12.75">
      <c r="B170" s="43"/>
      <c r="C170" s="43"/>
      <c r="D170" s="43"/>
      <c r="E170" s="43"/>
      <c r="F170" s="43"/>
    </row>
    <row r="171" spans="2:6" ht="12.75">
      <c r="B171" s="43"/>
      <c r="C171" s="43"/>
      <c r="D171" s="43"/>
      <c r="E171" s="43"/>
      <c r="F171" s="43"/>
    </row>
    <row r="172" spans="2:6" ht="12.75">
      <c r="B172" s="43"/>
      <c r="C172" s="43"/>
      <c r="D172" s="43"/>
      <c r="E172" s="43"/>
      <c r="F172" s="43"/>
    </row>
    <row r="173" spans="2:6" ht="12.75">
      <c r="B173" s="43"/>
      <c r="C173" s="43"/>
      <c r="D173" s="43"/>
      <c r="E173" s="43"/>
      <c r="F173" s="43"/>
    </row>
    <row r="174" spans="2:6" ht="12.75">
      <c r="B174" s="43"/>
      <c r="C174" s="43"/>
      <c r="D174" s="43"/>
      <c r="E174" s="43"/>
      <c r="F174" s="43"/>
    </row>
    <row r="175" spans="2:6" ht="12.75">
      <c r="B175" s="43"/>
      <c r="C175" s="43"/>
      <c r="D175" s="43"/>
      <c r="E175" s="43"/>
      <c r="F175" s="43"/>
    </row>
    <row r="176" spans="2:6" ht="12.75">
      <c r="B176" s="43"/>
      <c r="C176" s="43"/>
      <c r="D176" s="43"/>
      <c r="E176" s="43"/>
      <c r="F176" s="43"/>
    </row>
    <row r="177" spans="2:6" ht="12.75">
      <c r="B177" s="43"/>
      <c r="C177" s="43"/>
      <c r="D177" s="43"/>
      <c r="E177" s="43"/>
      <c r="F177" s="43"/>
    </row>
    <row r="178" spans="2:6" ht="12.75">
      <c r="B178" s="43"/>
      <c r="C178" s="43"/>
      <c r="D178" s="43"/>
      <c r="E178" s="43"/>
      <c r="F178" s="43"/>
    </row>
    <row r="179" spans="2:6" ht="12.75">
      <c r="B179" s="43"/>
      <c r="C179" s="43"/>
      <c r="D179" s="43"/>
      <c r="E179" s="43"/>
      <c r="F179" s="43"/>
    </row>
    <row r="180" spans="2:6" ht="12.75">
      <c r="B180" s="43"/>
      <c r="C180" s="43"/>
      <c r="D180" s="43"/>
      <c r="E180" s="43"/>
      <c r="F180" s="43"/>
    </row>
    <row r="181" spans="2:6" ht="12.75">
      <c r="B181" s="43"/>
      <c r="C181" s="43"/>
      <c r="D181" s="43"/>
      <c r="E181" s="43"/>
      <c r="F181" s="43"/>
    </row>
    <row r="182" spans="2:6" ht="12.75">
      <c r="B182" s="43"/>
      <c r="C182" s="43"/>
      <c r="D182" s="43"/>
      <c r="E182" s="43"/>
      <c r="F182" s="43"/>
    </row>
    <row r="183" spans="2:6" ht="12.75">
      <c r="B183" s="43"/>
      <c r="C183" s="43"/>
      <c r="D183" s="43"/>
      <c r="E183" s="43"/>
      <c r="F183" s="43"/>
    </row>
    <row r="184" spans="2:6" ht="12.75">
      <c r="B184" s="43"/>
      <c r="C184" s="43"/>
      <c r="D184" s="43"/>
      <c r="E184" s="43"/>
      <c r="F184" s="43"/>
    </row>
    <row r="185" spans="2:6" ht="12.75">
      <c r="B185" s="43"/>
      <c r="C185" s="43"/>
      <c r="D185" s="43"/>
      <c r="E185" s="43"/>
      <c r="F185" s="43"/>
    </row>
    <row r="186" spans="2:6" ht="12.75">
      <c r="B186" s="43"/>
      <c r="C186" s="43"/>
      <c r="D186" s="43"/>
      <c r="E186" s="43"/>
      <c r="F186" s="43"/>
    </row>
    <row r="187" spans="2:6" ht="12.75">
      <c r="B187" s="43"/>
      <c r="C187" s="43"/>
      <c r="D187" s="43"/>
      <c r="E187" s="43"/>
      <c r="F187" s="43"/>
    </row>
    <row r="188" spans="2:6" ht="12.75">
      <c r="B188" s="43"/>
      <c r="C188" s="43"/>
      <c r="D188" s="43"/>
      <c r="E188" s="43"/>
      <c r="F188" s="43"/>
    </row>
    <row r="189" spans="2:6" ht="12.75">
      <c r="B189" s="43"/>
      <c r="C189" s="43"/>
      <c r="D189" s="43"/>
      <c r="E189" s="43"/>
      <c r="F189" s="43"/>
    </row>
    <row r="190" spans="2:6" ht="12.75">
      <c r="B190" s="43"/>
      <c r="C190" s="43"/>
      <c r="D190" s="43"/>
      <c r="E190" s="43"/>
      <c r="F190" s="43"/>
    </row>
    <row r="191" spans="2:6" ht="12.75">
      <c r="B191" s="43"/>
      <c r="C191" s="43"/>
      <c r="D191" s="43"/>
      <c r="E191" s="43"/>
      <c r="F191" s="43"/>
    </row>
    <row r="192" spans="2:6" ht="12.75">
      <c r="B192" s="43"/>
      <c r="C192" s="43"/>
      <c r="D192" s="43"/>
      <c r="E192" s="43"/>
      <c r="F192" s="43"/>
    </row>
    <row r="193" spans="2:6" ht="12.75">
      <c r="B193" s="43"/>
      <c r="C193" s="43"/>
      <c r="D193" s="43"/>
      <c r="E193" s="43"/>
      <c r="F193" s="43"/>
    </row>
    <row r="194" spans="2:6" ht="12.75">
      <c r="B194" s="43"/>
      <c r="C194" s="43"/>
      <c r="D194" s="43"/>
      <c r="E194" s="43"/>
      <c r="F194" s="43"/>
    </row>
    <row r="195" spans="2:6" ht="12.75">
      <c r="B195" s="43"/>
      <c r="C195" s="43"/>
      <c r="D195" s="43"/>
      <c r="E195" s="43"/>
      <c r="F195" s="43"/>
    </row>
    <row r="196" spans="2:6" ht="12.75">
      <c r="B196" s="43"/>
      <c r="C196" s="43"/>
      <c r="D196" s="43"/>
      <c r="E196" s="43"/>
      <c r="F196" s="43"/>
    </row>
    <row r="197" spans="2:6" ht="12.75">
      <c r="B197" s="43"/>
      <c r="C197" s="43"/>
      <c r="D197" s="43"/>
      <c r="E197" s="43"/>
      <c r="F197" s="43"/>
    </row>
    <row r="198" spans="2:6" ht="12.75">
      <c r="B198" s="43"/>
      <c r="C198" s="43"/>
      <c r="D198" s="43"/>
      <c r="E198" s="43"/>
      <c r="F198" s="43"/>
    </row>
    <row r="199" spans="2:6" ht="12.75">
      <c r="B199" s="43"/>
      <c r="C199" s="43"/>
      <c r="D199" s="43"/>
      <c r="E199" s="43"/>
      <c r="F199" s="43"/>
    </row>
    <row r="200" spans="2:6" ht="12.75">
      <c r="B200" s="43"/>
      <c r="C200" s="43"/>
      <c r="D200" s="43"/>
      <c r="E200" s="43"/>
      <c r="F200" s="43"/>
    </row>
    <row r="201" spans="2:6" ht="12.75">
      <c r="B201" s="43"/>
      <c r="C201" s="43"/>
      <c r="D201" s="43"/>
      <c r="E201" s="43"/>
      <c r="F201" s="43"/>
    </row>
    <row r="202" spans="2:6" ht="12.75">
      <c r="B202" s="43"/>
      <c r="C202" s="43"/>
      <c r="D202" s="43"/>
      <c r="E202" s="43"/>
      <c r="F202" s="43"/>
    </row>
    <row r="203" spans="2:6" ht="12.75">
      <c r="B203" s="43"/>
      <c r="C203" s="43"/>
      <c r="D203" s="43"/>
      <c r="E203" s="43"/>
      <c r="F203" s="43"/>
    </row>
    <row r="204" spans="2:6" ht="12.75">
      <c r="B204" s="43"/>
      <c r="C204" s="43"/>
      <c r="D204" s="43"/>
      <c r="E204" s="43"/>
      <c r="F204" s="43"/>
    </row>
    <row r="205" spans="2:6" ht="12.75">
      <c r="B205" s="43"/>
      <c r="C205" s="43"/>
      <c r="D205" s="43"/>
      <c r="E205" s="43"/>
      <c r="F205" s="43"/>
    </row>
    <row r="206" spans="2:6" ht="12.75">
      <c r="B206" s="43"/>
      <c r="C206" s="43"/>
      <c r="D206" s="43"/>
      <c r="E206" s="43"/>
      <c r="F206" s="43"/>
    </row>
    <row r="207" spans="2:6" ht="12.75">
      <c r="B207" s="43"/>
      <c r="C207" s="43"/>
      <c r="D207" s="43"/>
      <c r="E207" s="43"/>
      <c r="F207" s="43"/>
    </row>
    <row r="208" spans="2:6" ht="12.75">
      <c r="B208" s="43"/>
      <c r="C208" s="43"/>
      <c r="D208" s="43"/>
      <c r="E208" s="43"/>
      <c r="F208" s="43"/>
    </row>
    <row r="209" spans="2:6" ht="12.75">
      <c r="B209" s="43"/>
      <c r="C209" s="43"/>
      <c r="D209" s="43"/>
      <c r="E209" s="43"/>
      <c r="F209" s="43"/>
    </row>
    <row r="210" spans="2:6" ht="12.75">
      <c r="B210" s="43"/>
      <c r="C210" s="43"/>
      <c r="D210" s="43"/>
      <c r="E210" s="43"/>
      <c r="F210" s="43"/>
    </row>
    <row r="211" spans="2:6" ht="12.75">
      <c r="B211" s="43"/>
      <c r="C211" s="43"/>
      <c r="D211" s="43"/>
      <c r="E211" s="43"/>
      <c r="F211" s="43"/>
    </row>
    <row r="212" spans="2:6" ht="12.75">
      <c r="B212" s="43"/>
      <c r="C212" s="43"/>
      <c r="D212" s="43"/>
      <c r="E212" s="43"/>
      <c r="F212" s="43"/>
    </row>
    <row r="213" spans="2:6" ht="12.75">
      <c r="B213" s="43"/>
      <c r="C213" s="43"/>
      <c r="D213" s="43"/>
      <c r="E213" s="43"/>
      <c r="F213" s="43"/>
    </row>
    <row r="214" spans="2:6" ht="12.75">
      <c r="B214" s="43"/>
      <c r="C214" s="43"/>
      <c r="D214" s="43"/>
      <c r="E214" s="43"/>
      <c r="F214" s="43"/>
    </row>
    <row r="215" spans="2:6" ht="12.75">
      <c r="B215" s="43"/>
      <c r="C215" s="43"/>
      <c r="D215" s="43"/>
      <c r="E215" s="43"/>
      <c r="F215" s="43"/>
    </row>
    <row r="216" spans="2:6" ht="12.75">
      <c r="B216" s="43"/>
      <c r="C216" s="43"/>
      <c r="D216" s="43"/>
      <c r="E216" s="43"/>
      <c r="F216" s="43"/>
    </row>
    <row r="217" spans="2:6" ht="12.75">
      <c r="B217" s="43"/>
      <c r="C217" s="43"/>
      <c r="D217" s="43"/>
      <c r="E217" s="43"/>
      <c r="F217" s="43"/>
    </row>
    <row r="218" spans="2:6" ht="12.75">
      <c r="B218" s="43"/>
      <c r="C218" s="43"/>
      <c r="D218" s="43"/>
      <c r="E218" s="43"/>
      <c r="F218" s="43"/>
    </row>
    <row r="219" spans="2:6" ht="12.75">
      <c r="B219" s="43"/>
      <c r="C219" s="43"/>
      <c r="D219" s="43"/>
      <c r="E219" s="43"/>
      <c r="F219" s="43"/>
    </row>
    <row r="220" spans="2:6" ht="12.75">
      <c r="B220" s="43"/>
      <c r="C220" s="43"/>
      <c r="D220" s="43"/>
      <c r="E220" s="43"/>
      <c r="F220" s="43"/>
    </row>
    <row r="221" spans="2:6" ht="12.75">
      <c r="B221" s="43"/>
      <c r="C221" s="43"/>
      <c r="D221" s="43"/>
      <c r="E221" s="43"/>
      <c r="F221" s="43"/>
    </row>
    <row r="222" spans="2:6" ht="12.75">
      <c r="B222" s="43"/>
      <c r="C222" s="43"/>
      <c r="D222" s="43"/>
      <c r="E222" s="43"/>
      <c r="F222" s="43"/>
    </row>
    <row r="223" spans="2:6" ht="12.75">
      <c r="B223" s="43"/>
      <c r="C223" s="43"/>
      <c r="D223" s="43"/>
      <c r="E223" s="43"/>
      <c r="F223" s="43"/>
    </row>
    <row r="224" spans="2:6" ht="12.75">
      <c r="B224" s="43"/>
      <c r="C224" s="43"/>
      <c r="D224" s="43"/>
      <c r="E224" s="43"/>
      <c r="F224" s="43"/>
    </row>
    <row r="225" spans="2:6" ht="12.75">
      <c r="B225" s="43"/>
      <c r="C225" s="43"/>
      <c r="D225" s="43"/>
      <c r="E225" s="43"/>
      <c r="F225" s="43"/>
    </row>
    <row r="226" spans="2:6" ht="12.75">
      <c r="B226" s="43"/>
      <c r="C226" s="43"/>
      <c r="D226" s="43"/>
      <c r="E226" s="43"/>
      <c r="F226" s="43"/>
    </row>
    <row r="227" spans="2:6" ht="12.75">
      <c r="B227" s="43"/>
      <c r="C227" s="43"/>
      <c r="D227" s="43"/>
      <c r="E227" s="43"/>
      <c r="F227" s="43"/>
    </row>
    <row r="228" spans="2:6" ht="12.75">
      <c r="B228" s="43"/>
      <c r="C228" s="43"/>
      <c r="D228" s="43"/>
      <c r="E228" s="43"/>
      <c r="F228" s="43"/>
    </row>
    <row r="229" spans="2:6" ht="12.75">
      <c r="B229" s="43"/>
      <c r="C229" s="43"/>
      <c r="D229" s="43"/>
      <c r="E229" s="43"/>
      <c r="F229" s="43"/>
    </row>
    <row r="230" spans="2:6" ht="12.75">
      <c r="B230" s="43"/>
      <c r="C230" s="43"/>
      <c r="D230" s="43"/>
      <c r="E230" s="43"/>
      <c r="F230" s="43"/>
    </row>
    <row r="231" spans="2:6" ht="12.75">
      <c r="B231" s="43"/>
      <c r="C231" s="43"/>
      <c r="D231" s="43"/>
      <c r="E231" s="43"/>
      <c r="F231" s="43"/>
    </row>
    <row r="232" spans="2:6" ht="12.75">
      <c r="B232" s="43"/>
      <c r="C232" s="43"/>
      <c r="D232" s="43"/>
      <c r="E232" s="43"/>
      <c r="F232" s="43"/>
    </row>
    <row r="233" spans="2:6" ht="12.75">
      <c r="B233" s="43"/>
      <c r="C233" s="43"/>
      <c r="D233" s="43"/>
      <c r="E233" s="43"/>
      <c r="F233" s="43"/>
    </row>
    <row r="234" spans="2:6" ht="12.75">
      <c r="B234" s="43"/>
      <c r="C234" s="43"/>
      <c r="D234" s="43"/>
      <c r="E234" s="43"/>
      <c r="F234" s="43"/>
    </row>
    <row r="235" spans="2:6" ht="12.75">
      <c r="B235" s="43"/>
      <c r="C235" s="43"/>
      <c r="D235" s="43"/>
      <c r="E235" s="43"/>
      <c r="F235" s="43"/>
    </row>
    <row r="236" spans="2:6" ht="12.75">
      <c r="B236" s="43"/>
      <c r="C236" s="43"/>
      <c r="D236" s="43"/>
      <c r="E236" s="43"/>
      <c r="F236" s="43"/>
    </row>
    <row r="237" spans="2:6" ht="12.75">
      <c r="B237" s="43"/>
      <c r="C237" s="43"/>
      <c r="D237" s="43"/>
      <c r="E237" s="43"/>
      <c r="F237" s="43"/>
    </row>
    <row r="238" spans="2:6" ht="12.75">
      <c r="B238" s="43"/>
      <c r="C238" s="43"/>
      <c r="D238" s="43"/>
      <c r="E238" s="43"/>
      <c r="F238" s="43"/>
    </row>
    <row r="239" spans="2:6" ht="12.75">
      <c r="B239" s="43"/>
      <c r="C239" s="43"/>
      <c r="D239" s="43"/>
      <c r="E239" s="43"/>
      <c r="F239" s="43"/>
    </row>
    <row r="240" spans="2:6" ht="12.75">
      <c r="B240" s="43"/>
      <c r="C240" s="43"/>
      <c r="D240" s="43"/>
      <c r="E240" s="43"/>
      <c r="F240" s="43"/>
    </row>
    <row r="241" spans="2:6" ht="12.75">
      <c r="B241" s="43"/>
      <c r="C241" s="43"/>
      <c r="D241" s="43"/>
      <c r="E241" s="43"/>
      <c r="F241" s="43"/>
    </row>
    <row r="242" spans="2:6" ht="12.75">
      <c r="B242" s="43"/>
      <c r="C242" s="43"/>
      <c r="D242" s="43"/>
      <c r="E242" s="43"/>
      <c r="F242" s="43"/>
    </row>
    <row r="243" spans="2:6" ht="12.75">
      <c r="B243" s="43"/>
      <c r="C243" s="43"/>
      <c r="D243" s="43"/>
      <c r="E243" s="43"/>
      <c r="F243" s="43"/>
    </row>
    <row r="244" spans="2:6" ht="12.75">
      <c r="B244" s="43"/>
      <c r="C244" s="43"/>
      <c r="D244" s="43"/>
      <c r="E244" s="43"/>
      <c r="F244" s="43"/>
    </row>
    <row r="245" spans="2:6" ht="12.75">
      <c r="B245" s="43"/>
      <c r="C245" s="43"/>
      <c r="D245" s="43"/>
      <c r="E245" s="43"/>
      <c r="F245" s="43"/>
    </row>
    <row r="246" spans="2:6" ht="12.75">
      <c r="B246" s="43"/>
      <c r="C246" s="43"/>
      <c r="D246" s="43"/>
      <c r="E246" s="43"/>
      <c r="F246" s="43"/>
    </row>
    <row r="247" spans="2:6" ht="12.75">
      <c r="B247" s="43"/>
      <c r="C247" s="43"/>
      <c r="D247" s="43"/>
      <c r="E247" s="43"/>
      <c r="F247" s="43"/>
    </row>
    <row r="248" spans="2:6" ht="12.75">
      <c r="B248" s="43"/>
      <c r="C248" s="43"/>
      <c r="D248" s="43"/>
      <c r="E248" s="43"/>
      <c r="F248" s="43"/>
    </row>
    <row r="249" spans="2:6" ht="12.75">
      <c r="B249" s="43"/>
      <c r="C249" s="43"/>
      <c r="D249" s="43"/>
      <c r="E249" s="43"/>
      <c r="F249" s="43"/>
    </row>
    <row r="250" spans="2:6" ht="12.75">
      <c r="B250" s="43"/>
      <c r="C250" s="43"/>
      <c r="D250" s="43"/>
      <c r="E250" s="43"/>
      <c r="F250" s="43"/>
    </row>
    <row r="251" spans="2:6" ht="12.75">
      <c r="B251" s="43"/>
      <c r="C251" s="43"/>
      <c r="D251" s="43"/>
      <c r="E251" s="43"/>
      <c r="F251" s="43"/>
    </row>
    <row r="252" spans="2:6" ht="12.75">
      <c r="B252" s="43"/>
      <c r="C252" s="43"/>
      <c r="D252" s="43"/>
      <c r="E252" s="43"/>
      <c r="F252" s="43"/>
    </row>
    <row r="253" spans="2:6" ht="12.75">
      <c r="B253" s="43"/>
      <c r="C253" s="43"/>
      <c r="D253" s="43"/>
      <c r="E253" s="43"/>
      <c r="F253" s="43"/>
    </row>
    <row r="254" spans="2:6" ht="12.75">
      <c r="B254" s="43"/>
      <c r="C254" s="43"/>
      <c r="D254" s="43"/>
      <c r="E254" s="43"/>
      <c r="F254" s="43"/>
    </row>
    <row r="255" spans="2:6" ht="12.75">
      <c r="B255" s="43"/>
      <c r="C255" s="43"/>
      <c r="D255" s="43"/>
      <c r="E255" s="43"/>
      <c r="F255" s="43"/>
    </row>
    <row r="256" spans="2:6" ht="12.75">
      <c r="B256" s="43"/>
      <c r="C256" s="43"/>
      <c r="D256" s="43"/>
      <c r="E256" s="43"/>
      <c r="F256" s="43"/>
    </row>
    <row r="257" spans="2:6" ht="12.75">
      <c r="B257" s="43"/>
      <c r="C257" s="43"/>
      <c r="D257" s="43"/>
      <c r="E257" s="43"/>
      <c r="F257" s="43"/>
    </row>
    <row r="258" spans="2:6" ht="12.75">
      <c r="B258" s="43"/>
      <c r="C258" s="43"/>
      <c r="D258" s="43"/>
      <c r="E258" s="43"/>
      <c r="F258" s="43"/>
    </row>
    <row r="259" spans="2:6" ht="12.75">
      <c r="B259" s="43"/>
      <c r="C259" s="43"/>
      <c r="D259" s="43"/>
      <c r="E259" s="43"/>
      <c r="F259" s="43"/>
    </row>
    <row r="260" spans="2:6" ht="12.75">
      <c r="B260" s="43"/>
      <c r="C260" s="43"/>
      <c r="D260" s="43"/>
      <c r="E260" s="43"/>
      <c r="F260" s="43"/>
    </row>
    <row r="261" spans="2:6" ht="12.75">
      <c r="B261" s="43"/>
      <c r="C261" s="43"/>
      <c r="D261" s="43"/>
      <c r="E261" s="43"/>
      <c r="F261" s="43"/>
    </row>
    <row r="262" spans="2:6" ht="12.75">
      <c r="B262" s="43"/>
      <c r="C262" s="43"/>
      <c r="D262" s="43"/>
      <c r="E262" s="43"/>
      <c r="F262" s="43"/>
    </row>
    <row r="263" spans="2:6" ht="12.75">
      <c r="B263" s="43"/>
      <c r="C263" s="43"/>
      <c r="D263" s="43"/>
      <c r="E263" s="43"/>
      <c r="F263" s="43"/>
    </row>
    <row r="264" spans="2:6" ht="12.75">
      <c r="B264" s="43"/>
      <c r="C264" s="43"/>
      <c r="D264" s="43"/>
      <c r="E264" s="43"/>
      <c r="F264" s="43"/>
    </row>
    <row r="265" spans="2:6" ht="12.75">
      <c r="B265" s="43"/>
      <c r="C265" s="43"/>
      <c r="D265" s="43"/>
      <c r="E265" s="43"/>
      <c r="F265" s="43"/>
    </row>
    <row r="266" spans="2:6" ht="12.75">
      <c r="B266" s="43"/>
      <c r="C266" s="43"/>
      <c r="D266" s="43"/>
      <c r="E266" s="43"/>
      <c r="F266" s="43"/>
    </row>
    <row r="267" spans="2:6" ht="12.75">
      <c r="B267" s="43"/>
      <c r="C267" s="43"/>
      <c r="D267" s="43"/>
      <c r="E267" s="43"/>
      <c r="F267" s="43"/>
    </row>
    <row r="268" spans="2:6" ht="12.75">
      <c r="B268" s="43"/>
      <c r="C268" s="43"/>
      <c r="D268" s="43"/>
      <c r="E268" s="43"/>
      <c r="F268" s="43"/>
    </row>
    <row r="269" spans="2:6" ht="12.75">
      <c r="B269" s="43"/>
      <c r="C269" s="43"/>
      <c r="D269" s="43"/>
      <c r="E269" s="43"/>
      <c r="F269" s="43"/>
    </row>
    <row r="270" spans="2:6" ht="12.75">
      <c r="B270" s="43"/>
      <c r="C270" s="43"/>
      <c r="D270" s="43"/>
      <c r="E270" s="43"/>
      <c r="F270" s="43"/>
    </row>
    <row r="271" spans="2:6" ht="12.75">
      <c r="B271" s="43"/>
      <c r="C271" s="43"/>
      <c r="D271" s="43"/>
      <c r="E271" s="43"/>
      <c r="F271" s="43"/>
    </row>
    <row r="272" spans="2:6" ht="12.75">
      <c r="B272" s="43"/>
      <c r="C272" s="43"/>
      <c r="D272" s="43"/>
      <c r="E272" s="43"/>
      <c r="F272" s="43"/>
    </row>
    <row r="273" spans="2:6" ht="12.75">
      <c r="B273" s="43"/>
      <c r="C273" s="43"/>
      <c r="D273" s="43"/>
      <c r="E273" s="43"/>
      <c r="F273" s="43"/>
    </row>
    <row r="274" spans="2:6" ht="12.75">
      <c r="B274" s="43"/>
      <c r="C274" s="43"/>
      <c r="D274" s="43"/>
      <c r="E274" s="43"/>
      <c r="F274" s="43"/>
    </row>
    <row r="275" spans="2:6" ht="12.75">
      <c r="B275" s="43"/>
      <c r="C275" s="43"/>
      <c r="D275" s="43"/>
      <c r="E275" s="43"/>
      <c r="F275" s="43"/>
    </row>
    <row r="276" spans="2:6" ht="12.75">
      <c r="B276" s="43"/>
      <c r="C276" s="43"/>
      <c r="D276" s="43"/>
      <c r="E276" s="43"/>
      <c r="F276" s="43"/>
    </row>
    <row r="277" spans="2:6" ht="12.75">
      <c r="B277" s="43"/>
      <c r="C277" s="43"/>
      <c r="D277" s="43"/>
      <c r="E277" s="43"/>
      <c r="F277" s="43"/>
    </row>
    <row r="278" spans="2:6" ht="12.75">
      <c r="B278" s="43"/>
      <c r="C278" s="43"/>
      <c r="D278" s="43"/>
      <c r="E278" s="43"/>
      <c r="F278" s="43"/>
    </row>
    <row r="279" spans="2:6" ht="12.75">
      <c r="B279" s="43"/>
      <c r="C279" s="43"/>
      <c r="D279" s="43"/>
      <c r="E279" s="43"/>
      <c r="F279" s="43"/>
    </row>
    <row r="280" spans="2:6" ht="12.75">
      <c r="B280" s="43"/>
      <c r="C280" s="43"/>
      <c r="D280" s="43"/>
      <c r="E280" s="43"/>
      <c r="F280" s="43"/>
    </row>
    <row r="281" spans="2:6" ht="12.75">
      <c r="B281" s="43"/>
      <c r="C281" s="43"/>
      <c r="D281" s="43"/>
      <c r="E281" s="43"/>
      <c r="F281" s="43"/>
    </row>
    <row r="282" spans="2:6" ht="12.75">
      <c r="B282" s="43"/>
      <c r="C282" s="43"/>
      <c r="D282" s="43"/>
      <c r="E282" s="43"/>
      <c r="F282" s="43"/>
    </row>
    <row r="283" spans="2:6" ht="12.75">
      <c r="B283" s="43"/>
      <c r="C283" s="43"/>
      <c r="D283" s="43"/>
      <c r="E283" s="43"/>
      <c r="F283" s="43"/>
    </row>
    <row r="284" spans="2:6" ht="12.75">
      <c r="B284" s="43"/>
      <c r="C284" s="43"/>
      <c r="D284" s="43"/>
      <c r="E284" s="43"/>
      <c r="F284" s="43"/>
    </row>
    <row r="285" spans="2:6" ht="12.75">
      <c r="B285" s="43"/>
      <c r="C285" s="43"/>
      <c r="D285" s="43"/>
      <c r="E285" s="43"/>
      <c r="F285" s="43"/>
    </row>
    <row r="286" spans="2:6" ht="12.75">
      <c r="B286" s="43"/>
      <c r="C286" s="43"/>
      <c r="D286" s="43"/>
      <c r="E286" s="43"/>
      <c r="F286" s="43"/>
    </row>
    <row r="287" spans="2:6" ht="12.75">
      <c r="B287" s="43"/>
      <c r="C287" s="43"/>
      <c r="D287" s="43"/>
      <c r="E287" s="43"/>
      <c r="F287" s="43"/>
    </row>
    <row r="288" spans="2:6" ht="12.75">
      <c r="B288" s="43"/>
      <c r="C288" s="43"/>
      <c r="D288" s="43"/>
      <c r="E288" s="43"/>
      <c r="F288" s="43"/>
    </row>
    <row r="289" spans="2:6" ht="12.75">
      <c r="B289" s="43"/>
      <c r="C289" s="43"/>
      <c r="D289" s="43"/>
      <c r="E289" s="43"/>
      <c r="F289" s="43"/>
    </row>
    <row r="290" spans="2:6" ht="12.75">
      <c r="B290" s="43"/>
      <c r="C290" s="43"/>
      <c r="D290" s="43"/>
      <c r="E290" s="43"/>
      <c r="F290" s="43"/>
    </row>
    <row r="291" spans="2:6" ht="12.75">
      <c r="B291" s="43"/>
      <c r="C291" s="43"/>
      <c r="D291" s="43"/>
      <c r="E291" s="43"/>
      <c r="F291" s="43"/>
    </row>
    <row r="292" spans="2:6" ht="12.75">
      <c r="B292" s="43"/>
      <c r="C292" s="43"/>
      <c r="D292" s="43"/>
      <c r="E292" s="43"/>
      <c r="F292" s="43"/>
    </row>
    <row r="293" spans="2:6" ht="12.75">
      <c r="B293" s="43"/>
      <c r="C293" s="43"/>
      <c r="D293" s="43"/>
      <c r="E293" s="43"/>
      <c r="F293" s="43"/>
    </row>
    <row r="294" spans="2:6" ht="12.75">
      <c r="B294" s="43"/>
      <c r="C294" s="43"/>
      <c r="D294" s="43"/>
      <c r="E294" s="43"/>
      <c r="F294" s="43"/>
    </row>
    <row r="295" spans="2:6" ht="12.75">
      <c r="B295" s="43"/>
      <c r="C295" s="43"/>
      <c r="D295" s="43"/>
      <c r="E295" s="43"/>
      <c r="F295" s="43"/>
    </row>
    <row r="296" spans="2:6" ht="12.75">
      <c r="B296" s="43"/>
      <c r="C296" s="43"/>
      <c r="D296" s="43"/>
      <c r="E296" s="43"/>
      <c r="F296" s="43"/>
    </row>
    <row r="297" spans="2:6" ht="12.75">
      <c r="B297" s="43"/>
      <c r="C297" s="43"/>
      <c r="D297" s="43"/>
      <c r="E297" s="43"/>
      <c r="F297" s="43"/>
    </row>
    <row r="298" spans="2:6" ht="12.75">
      <c r="B298" s="43"/>
      <c r="C298" s="43"/>
      <c r="D298" s="43"/>
      <c r="E298" s="43"/>
      <c r="F298" s="43"/>
    </row>
    <row r="299" spans="2:6" ht="12.75">
      <c r="B299" s="43"/>
      <c r="C299" s="43"/>
      <c r="D299" s="43"/>
      <c r="E299" s="43"/>
      <c r="F299" s="43"/>
    </row>
    <row r="300" spans="2:6" ht="12.75">
      <c r="B300" s="43"/>
      <c r="C300" s="43"/>
      <c r="D300" s="43"/>
      <c r="E300" s="43"/>
      <c r="F300" s="43"/>
    </row>
    <row r="301" spans="2:6" ht="12.75">
      <c r="B301" s="43"/>
      <c r="C301" s="43"/>
      <c r="D301" s="43"/>
      <c r="E301" s="43"/>
      <c r="F301" s="43"/>
    </row>
    <row r="302" spans="2:6" ht="12.75">
      <c r="B302" s="43"/>
      <c r="C302" s="43"/>
      <c r="D302" s="43"/>
      <c r="E302" s="43"/>
      <c r="F302" s="43"/>
    </row>
    <row r="303" spans="2:6" ht="12.75">
      <c r="B303" s="43"/>
      <c r="C303" s="43"/>
      <c r="D303" s="43"/>
      <c r="E303" s="43"/>
      <c r="F303" s="43"/>
    </row>
    <row r="304" spans="2:6" ht="12.75">
      <c r="B304" s="43"/>
      <c r="C304" s="43"/>
      <c r="D304" s="43"/>
      <c r="E304" s="43"/>
      <c r="F304" s="43"/>
    </row>
    <row r="305" spans="2:6" ht="12.75">
      <c r="B305" s="43"/>
      <c r="C305" s="43"/>
      <c r="D305" s="43"/>
      <c r="E305" s="43"/>
      <c r="F305" s="43"/>
    </row>
    <row r="306" spans="2:6" ht="12.75">
      <c r="B306" s="43"/>
      <c r="C306" s="43"/>
      <c r="D306" s="43"/>
      <c r="E306" s="43"/>
      <c r="F306" s="43"/>
    </row>
    <row r="307" spans="2:6" ht="12.75">
      <c r="B307" s="43"/>
      <c r="C307" s="43"/>
      <c r="D307" s="43"/>
      <c r="E307" s="43"/>
      <c r="F307" s="43"/>
    </row>
    <row r="308" spans="2:6" ht="12.75">
      <c r="B308" s="43"/>
      <c r="C308" s="43"/>
      <c r="D308" s="43"/>
      <c r="E308" s="43"/>
      <c r="F308" s="43"/>
    </row>
    <row r="309" spans="2:6" ht="12.75">
      <c r="B309" s="43"/>
      <c r="C309" s="43"/>
      <c r="D309" s="43"/>
      <c r="E309" s="43"/>
      <c r="F309" s="43"/>
    </row>
    <row r="310" spans="2:6" ht="12.75">
      <c r="B310" s="43"/>
      <c r="C310" s="43"/>
      <c r="D310" s="43"/>
      <c r="E310" s="43"/>
      <c r="F310" s="43"/>
    </row>
    <row r="311" spans="2:6" ht="12.75">
      <c r="B311" s="43"/>
      <c r="C311" s="43"/>
      <c r="D311" s="43"/>
      <c r="E311" s="43"/>
      <c r="F311" s="43"/>
    </row>
    <row r="312" spans="2:6" ht="12.75">
      <c r="B312" s="43"/>
      <c r="C312" s="43"/>
      <c r="D312" s="43"/>
      <c r="E312" s="43"/>
      <c r="F312" s="43"/>
    </row>
    <row r="313" spans="2:6" ht="12.75">
      <c r="B313" s="43"/>
      <c r="C313" s="43"/>
      <c r="D313" s="43"/>
      <c r="E313" s="43"/>
      <c r="F313" s="43"/>
    </row>
    <row r="314" spans="2:6" ht="12.75">
      <c r="B314" s="43"/>
      <c r="C314" s="43"/>
      <c r="D314" s="43"/>
      <c r="E314" s="43"/>
      <c r="F314" s="43"/>
    </row>
    <row r="315" spans="2:6" ht="12.75">
      <c r="B315" s="43"/>
      <c r="C315" s="43"/>
      <c r="D315" s="43"/>
      <c r="E315" s="43"/>
      <c r="F315" s="43"/>
    </row>
    <row r="316" spans="2:6" ht="12.75">
      <c r="B316" s="43"/>
      <c r="C316" s="43"/>
      <c r="D316" s="43"/>
      <c r="E316" s="43"/>
      <c r="F316" s="43"/>
    </row>
    <row r="317" spans="2:6" ht="12.75">
      <c r="B317" s="43"/>
      <c r="C317" s="43"/>
      <c r="D317" s="43"/>
      <c r="E317" s="43"/>
      <c r="F317" s="43"/>
    </row>
    <row r="318" spans="2:6" ht="12.75">
      <c r="B318" s="43"/>
      <c r="C318" s="43"/>
      <c r="D318" s="43"/>
      <c r="E318" s="43"/>
      <c r="F318" s="43"/>
    </row>
    <row r="319" spans="2:6" ht="12.75">
      <c r="B319" s="43"/>
      <c r="C319" s="43"/>
      <c r="D319" s="43"/>
      <c r="E319" s="43"/>
      <c r="F319" s="43"/>
    </row>
    <row r="320" spans="2:6" ht="12.75">
      <c r="B320" s="43"/>
      <c r="C320" s="43"/>
      <c r="D320" s="43"/>
      <c r="E320" s="43"/>
      <c r="F320" s="43"/>
    </row>
    <row r="321" spans="2:6" ht="12.75">
      <c r="B321" s="43"/>
      <c r="C321" s="43"/>
      <c r="D321" s="43"/>
      <c r="E321" s="43"/>
      <c r="F321" s="43"/>
    </row>
    <row r="322" spans="2:6" ht="12.75">
      <c r="B322" s="43"/>
      <c r="C322" s="43"/>
      <c r="D322" s="43"/>
      <c r="E322" s="43"/>
      <c r="F322" s="43"/>
    </row>
    <row r="323" spans="2:6" ht="12.75">
      <c r="B323" s="43"/>
      <c r="C323" s="43"/>
      <c r="D323" s="43"/>
      <c r="E323" s="43"/>
      <c r="F323" s="43"/>
    </row>
    <row r="324" spans="2:6" ht="12.75">
      <c r="B324" s="43"/>
      <c r="C324" s="43"/>
      <c r="D324" s="43"/>
      <c r="E324" s="43"/>
      <c r="F324" s="43"/>
    </row>
    <row r="325" spans="2:6" ht="12.75">
      <c r="B325" s="43"/>
      <c r="C325" s="43"/>
      <c r="D325" s="43"/>
      <c r="E325" s="43"/>
      <c r="F325" s="43"/>
    </row>
    <row r="326" spans="2:6" ht="12.75">
      <c r="B326" s="43"/>
      <c r="C326" s="43"/>
      <c r="D326" s="43"/>
      <c r="E326" s="43"/>
      <c r="F326" s="43"/>
    </row>
    <row r="327" spans="2:6" ht="12.75">
      <c r="B327" s="43"/>
      <c r="C327" s="43"/>
      <c r="D327" s="43"/>
      <c r="E327" s="43"/>
      <c r="F327" s="43"/>
    </row>
    <row r="328" spans="2:6" ht="12.75">
      <c r="B328" s="43"/>
      <c r="C328" s="43"/>
      <c r="D328" s="43"/>
      <c r="E328" s="43"/>
      <c r="F328" s="43"/>
    </row>
    <row r="329" spans="2:6" ht="12.75">
      <c r="B329" s="43"/>
      <c r="C329" s="43"/>
      <c r="D329" s="43"/>
      <c r="E329" s="43"/>
      <c r="F329" s="43"/>
    </row>
    <row r="330" spans="2:6" ht="12.75">
      <c r="B330" s="43"/>
      <c r="C330" s="43"/>
      <c r="D330" s="43"/>
      <c r="E330" s="43"/>
      <c r="F330" s="43"/>
    </row>
    <row r="331" spans="2:6" ht="12.75">
      <c r="B331" s="43"/>
      <c r="C331" s="43"/>
      <c r="D331" s="43"/>
      <c r="E331" s="43"/>
      <c r="F331" s="43"/>
    </row>
    <row r="332" spans="2:6" ht="12.75">
      <c r="B332" s="43"/>
      <c r="C332" s="43"/>
      <c r="D332" s="43"/>
      <c r="E332" s="43"/>
      <c r="F332" s="43"/>
    </row>
    <row r="333" spans="2:6" ht="12.75">
      <c r="B333" s="43"/>
      <c r="C333" s="43"/>
      <c r="D333" s="43"/>
      <c r="E333" s="43"/>
      <c r="F333" s="43"/>
    </row>
    <row r="334" spans="2:6" ht="12.75">
      <c r="B334" s="43"/>
      <c r="C334" s="43"/>
      <c r="D334" s="43"/>
      <c r="E334" s="43"/>
      <c r="F334" s="43"/>
    </row>
    <row r="335" spans="2:6" ht="12.75">
      <c r="B335" s="43"/>
      <c r="C335" s="43"/>
      <c r="D335" s="43"/>
      <c r="E335" s="43"/>
      <c r="F335" s="43"/>
    </row>
    <row r="336" spans="2:6" ht="12.75">
      <c r="B336" s="43"/>
      <c r="C336" s="43"/>
      <c r="D336" s="43"/>
      <c r="E336" s="43"/>
      <c r="F336" s="43"/>
    </row>
    <row r="337" spans="2:6" ht="12.75">
      <c r="B337" s="43"/>
      <c r="C337" s="43"/>
      <c r="D337" s="43"/>
      <c r="E337" s="43"/>
      <c r="F337" s="43"/>
    </row>
    <row r="338" spans="2:6" ht="12.75">
      <c r="B338" s="43"/>
      <c r="C338" s="43"/>
      <c r="D338" s="43"/>
      <c r="E338" s="43"/>
      <c r="F338" s="43"/>
    </row>
    <row r="339" spans="2:6" ht="12.75">
      <c r="B339" s="43"/>
      <c r="C339" s="43"/>
      <c r="D339" s="43"/>
      <c r="E339" s="43"/>
      <c r="F339" s="43"/>
    </row>
    <row r="340" spans="2:6" ht="12.75">
      <c r="B340" s="43"/>
      <c r="C340" s="43"/>
      <c r="D340" s="43"/>
      <c r="E340" s="43"/>
      <c r="F340" s="43"/>
    </row>
    <row r="341" spans="2:6" ht="12.75">
      <c r="B341" s="43"/>
      <c r="C341" s="43"/>
      <c r="D341" s="43"/>
      <c r="E341" s="43"/>
      <c r="F341" s="43"/>
    </row>
    <row r="342" spans="2:6" ht="12.75">
      <c r="B342" s="43"/>
      <c r="C342" s="43"/>
      <c r="D342" s="43"/>
      <c r="E342" s="43"/>
      <c r="F342" s="43"/>
    </row>
    <row r="343" spans="2:6" ht="12.75">
      <c r="B343" s="43"/>
      <c r="C343" s="43"/>
      <c r="D343" s="43"/>
      <c r="E343" s="43"/>
      <c r="F343" s="43"/>
    </row>
    <row r="344" spans="2:6" ht="12.75">
      <c r="B344" s="43"/>
      <c r="C344" s="43"/>
      <c r="D344" s="43"/>
      <c r="E344" s="43"/>
      <c r="F344" s="43"/>
    </row>
    <row r="345" spans="2:6" ht="12.75">
      <c r="B345" s="43"/>
      <c r="C345" s="43"/>
      <c r="D345" s="43"/>
      <c r="E345" s="43"/>
      <c r="F345" s="43"/>
    </row>
    <row r="346" spans="2:6" ht="12.75">
      <c r="B346" s="43"/>
      <c r="C346" s="43"/>
      <c r="D346" s="43"/>
      <c r="E346" s="43"/>
      <c r="F346" s="43"/>
    </row>
    <row r="347" spans="2:6" ht="12.75">
      <c r="B347" s="43"/>
      <c r="C347" s="43"/>
      <c r="D347" s="43"/>
      <c r="E347" s="43"/>
      <c r="F347" s="43"/>
    </row>
    <row r="348" spans="2:6" ht="12.75">
      <c r="B348" s="43"/>
      <c r="C348" s="43"/>
      <c r="D348" s="43"/>
      <c r="E348" s="43"/>
      <c r="F348" s="43"/>
    </row>
    <row r="349" spans="2:6" ht="12.75">
      <c r="B349" s="43"/>
      <c r="C349" s="43"/>
      <c r="D349" s="43"/>
      <c r="E349" s="43"/>
      <c r="F349" s="43"/>
    </row>
    <row r="350" spans="2:6" ht="12.75">
      <c r="B350" s="43"/>
      <c r="C350" s="43"/>
      <c r="D350" s="43"/>
      <c r="E350" s="43"/>
      <c r="F350" s="43"/>
    </row>
    <row r="351" spans="2:6" ht="12.75">
      <c r="B351" s="43"/>
      <c r="C351" s="43"/>
      <c r="D351" s="43"/>
      <c r="E351" s="43"/>
      <c r="F351" s="43"/>
    </row>
    <row r="352" spans="2:6" ht="12.75">
      <c r="B352" s="43"/>
      <c r="C352" s="43"/>
      <c r="D352" s="43"/>
      <c r="E352" s="43"/>
      <c r="F352" s="43"/>
    </row>
    <row r="353" spans="2:6" ht="12.75">
      <c r="B353" s="43"/>
      <c r="C353" s="43"/>
      <c r="D353" s="43"/>
      <c r="E353" s="43"/>
      <c r="F353" s="43"/>
    </row>
    <row r="354" spans="2:6" ht="12.75">
      <c r="B354" s="43"/>
      <c r="C354" s="43"/>
      <c r="D354" s="43"/>
      <c r="E354" s="43"/>
      <c r="F354" s="43"/>
    </row>
    <row r="355" spans="2:6" ht="12.75">
      <c r="B355" s="43"/>
      <c r="C355" s="43"/>
      <c r="D355" s="43"/>
      <c r="E355" s="43"/>
      <c r="F355" s="43"/>
    </row>
    <row r="356" spans="2:6" ht="12.75">
      <c r="B356" s="43"/>
      <c r="C356" s="43"/>
      <c r="D356" s="43"/>
      <c r="E356" s="43"/>
      <c r="F356" s="43"/>
    </row>
    <row r="357" spans="2:6" ht="12.75">
      <c r="B357" s="43"/>
      <c r="C357" s="43"/>
      <c r="D357" s="43"/>
      <c r="E357" s="43"/>
      <c r="F357" s="43"/>
    </row>
    <row r="358" spans="2:6" ht="12.75">
      <c r="B358" s="43"/>
      <c r="C358" s="43"/>
      <c r="D358" s="43"/>
      <c r="E358" s="43"/>
      <c r="F358" s="43"/>
    </row>
    <row r="359" spans="2:6" ht="12.75">
      <c r="B359" s="43"/>
      <c r="C359" s="43"/>
      <c r="D359" s="43"/>
      <c r="E359" s="43"/>
      <c r="F359" s="43"/>
    </row>
    <row r="360" spans="2:6" ht="12.75">
      <c r="B360" s="43"/>
      <c r="C360" s="43"/>
      <c r="D360" s="43"/>
      <c r="E360" s="43"/>
      <c r="F360" s="43"/>
    </row>
    <row r="361" spans="2:6" ht="12.75">
      <c r="B361" s="43"/>
      <c r="C361" s="43"/>
      <c r="D361" s="43"/>
      <c r="E361" s="43"/>
      <c r="F361" s="43"/>
    </row>
    <row r="362" spans="2:6" ht="12.75">
      <c r="B362" s="43"/>
      <c r="C362" s="43"/>
      <c r="D362" s="43"/>
      <c r="E362" s="43"/>
      <c r="F362" s="43"/>
    </row>
    <row r="363" spans="2:6" ht="12.75">
      <c r="B363" s="43"/>
      <c r="C363" s="43"/>
      <c r="D363" s="43"/>
      <c r="E363" s="43"/>
      <c r="F363" s="43"/>
    </row>
    <row r="364" spans="2:6" ht="12.75">
      <c r="B364" s="43"/>
      <c r="C364" s="43"/>
      <c r="D364" s="43"/>
      <c r="E364" s="43"/>
      <c r="F364" s="43"/>
    </row>
    <row r="365" spans="2:6" ht="12.75">
      <c r="B365" s="43"/>
      <c r="C365" s="43"/>
      <c r="D365" s="43"/>
      <c r="E365" s="43"/>
      <c r="F365" s="43"/>
    </row>
    <row r="366" spans="2:6" ht="12.75">
      <c r="B366" s="43"/>
      <c r="C366" s="43"/>
      <c r="D366" s="43"/>
      <c r="E366" s="43"/>
      <c r="F366" s="43"/>
    </row>
    <row r="367" spans="2:6" ht="12.75">
      <c r="B367" s="43"/>
      <c r="C367" s="43"/>
      <c r="D367" s="43"/>
      <c r="E367" s="43"/>
      <c r="F367" s="43"/>
    </row>
    <row r="368" spans="2:6" ht="12.75">
      <c r="B368" s="43"/>
      <c r="C368" s="43"/>
      <c r="D368" s="43"/>
      <c r="E368" s="43"/>
      <c r="F368" s="43"/>
    </row>
    <row r="369" spans="2:6" ht="12.75">
      <c r="B369" s="43"/>
      <c r="C369" s="43"/>
      <c r="D369" s="43"/>
      <c r="E369" s="43"/>
      <c r="F369" s="43"/>
    </row>
    <row r="370" spans="2:6" ht="12.75">
      <c r="B370" s="43"/>
      <c r="C370" s="43"/>
      <c r="D370" s="43"/>
      <c r="E370" s="43"/>
      <c r="F370" s="43"/>
    </row>
    <row r="371" spans="2:6" ht="12.75">
      <c r="B371" s="43"/>
      <c r="C371" s="43"/>
      <c r="D371" s="43"/>
      <c r="E371" s="43"/>
      <c r="F371" s="43"/>
    </row>
    <row r="372" spans="2:6" ht="12.75">
      <c r="B372" s="43"/>
      <c r="C372" s="43"/>
      <c r="D372" s="43"/>
      <c r="E372" s="43"/>
      <c r="F372" s="43"/>
    </row>
    <row r="373" spans="2:6" ht="12.75">
      <c r="B373" s="43"/>
      <c r="C373" s="43"/>
      <c r="D373" s="43"/>
      <c r="E373" s="43"/>
      <c r="F373" s="43"/>
    </row>
    <row r="374" spans="2:6" ht="12.75">
      <c r="B374" s="43"/>
      <c r="C374" s="43"/>
      <c r="D374" s="43"/>
      <c r="E374" s="43"/>
      <c r="F374" s="43"/>
    </row>
    <row r="375" spans="2:6" ht="12.75">
      <c r="B375" s="43"/>
      <c r="C375" s="43"/>
      <c r="D375" s="43"/>
      <c r="E375" s="43"/>
      <c r="F375" s="43"/>
    </row>
    <row r="376" spans="2:6" ht="12.75">
      <c r="B376" s="43"/>
      <c r="C376" s="43"/>
      <c r="D376" s="43"/>
      <c r="E376" s="43"/>
      <c r="F376" s="43"/>
    </row>
    <row r="377" spans="2:6" ht="12.75">
      <c r="B377" s="43"/>
      <c r="C377" s="43"/>
      <c r="D377" s="43"/>
      <c r="E377" s="43"/>
      <c r="F377" s="43"/>
    </row>
    <row r="378" spans="2:6" ht="12.75">
      <c r="B378" s="43"/>
      <c r="C378" s="43"/>
      <c r="D378" s="43"/>
      <c r="E378" s="43"/>
      <c r="F378" s="43"/>
    </row>
    <row r="379" spans="2:6" ht="12.75">
      <c r="B379" s="43"/>
      <c r="C379" s="43"/>
      <c r="D379" s="43"/>
      <c r="E379" s="43"/>
      <c r="F379" s="43"/>
    </row>
    <row r="380" spans="2:6" ht="12.75">
      <c r="B380" s="43"/>
      <c r="C380" s="43"/>
      <c r="D380" s="43"/>
      <c r="E380" s="43"/>
      <c r="F380" s="43"/>
    </row>
    <row r="381" spans="2:6" ht="12.75">
      <c r="B381" s="43"/>
      <c r="C381" s="43"/>
      <c r="D381" s="43"/>
      <c r="E381" s="43"/>
      <c r="F381" s="43"/>
    </row>
    <row r="382" spans="2:6" ht="12.75">
      <c r="B382" s="43"/>
      <c r="C382" s="43"/>
      <c r="D382" s="43"/>
      <c r="E382" s="43"/>
      <c r="F382" s="43"/>
    </row>
    <row r="383" spans="2:6" ht="12.75">
      <c r="B383" s="43"/>
      <c r="C383" s="43"/>
      <c r="D383" s="43"/>
      <c r="E383" s="43"/>
      <c r="F383" s="43"/>
    </row>
    <row r="384" spans="2:6" ht="12.75">
      <c r="B384" s="43"/>
      <c r="C384" s="43"/>
      <c r="D384" s="43"/>
      <c r="E384" s="43"/>
      <c r="F384" s="43"/>
    </row>
    <row r="385" spans="2:6" ht="12.75">
      <c r="B385" s="43"/>
      <c r="C385" s="43"/>
      <c r="D385" s="43"/>
      <c r="E385" s="43"/>
      <c r="F385" s="43"/>
    </row>
    <row r="386" spans="2:6" ht="12.75">
      <c r="B386" s="43"/>
      <c r="C386" s="43"/>
      <c r="D386" s="43"/>
      <c r="E386" s="43"/>
      <c r="F386" s="43"/>
    </row>
    <row r="387" spans="2:6" ht="12.75">
      <c r="B387" s="43"/>
      <c r="C387" s="43"/>
      <c r="D387" s="43"/>
      <c r="E387" s="43"/>
      <c r="F387" s="43"/>
    </row>
    <row r="388" spans="2:6" ht="12.75">
      <c r="B388" s="43"/>
      <c r="C388" s="43"/>
      <c r="D388" s="43"/>
      <c r="E388" s="43"/>
      <c r="F388" s="43"/>
    </row>
    <row r="389" spans="2:6" ht="12.75">
      <c r="B389" s="43"/>
      <c r="C389" s="43"/>
      <c r="D389" s="43"/>
      <c r="E389" s="43"/>
      <c r="F389" s="43"/>
    </row>
    <row r="390" spans="2:6" ht="12.75">
      <c r="B390" s="43"/>
      <c r="C390" s="43"/>
      <c r="D390" s="43"/>
      <c r="E390" s="43"/>
      <c r="F390" s="43"/>
    </row>
    <row r="391" spans="2:6" ht="12.75">
      <c r="B391" s="43"/>
      <c r="C391" s="43"/>
      <c r="D391" s="43"/>
      <c r="E391" s="43"/>
      <c r="F391" s="43"/>
    </row>
    <row r="392" spans="2:6" ht="12.75">
      <c r="B392" s="43"/>
      <c r="C392" s="43"/>
      <c r="D392" s="43"/>
      <c r="E392" s="43"/>
      <c r="F392" s="43"/>
    </row>
    <row r="393" spans="2:6" ht="12.75">
      <c r="B393" s="43"/>
      <c r="C393" s="43"/>
      <c r="D393" s="43"/>
      <c r="E393" s="43"/>
      <c r="F393" s="43"/>
    </row>
    <row r="394" spans="2:6" ht="12.75">
      <c r="B394" s="43"/>
      <c r="C394" s="43"/>
      <c r="D394" s="43"/>
      <c r="E394" s="43"/>
      <c r="F394" s="43"/>
    </row>
    <row r="395" spans="2:6" ht="12.75">
      <c r="B395" s="43"/>
      <c r="C395" s="43"/>
      <c r="D395" s="43"/>
      <c r="E395" s="43"/>
      <c r="F395" s="43"/>
    </row>
    <row r="396" spans="2:6" ht="12.75">
      <c r="B396" s="43"/>
      <c r="C396" s="43"/>
      <c r="D396" s="43"/>
      <c r="E396" s="43"/>
      <c r="F396" s="43"/>
    </row>
    <row r="397" spans="2:6" ht="12.75">
      <c r="B397" s="43"/>
      <c r="C397" s="43"/>
      <c r="D397" s="43"/>
      <c r="E397" s="43"/>
      <c r="F397" s="43"/>
    </row>
    <row r="398" spans="2:6" ht="12.75">
      <c r="B398" s="43"/>
      <c r="C398" s="43"/>
      <c r="D398" s="43"/>
      <c r="E398" s="43"/>
      <c r="F398" s="43"/>
    </row>
    <row r="399" spans="2:6" ht="12.75">
      <c r="B399" s="43"/>
      <c r="C399" s="43"/>
      <c r="D399" s="43"/>
      <c r="E399" s="43"/>
      <c r="F399" s="43"/>
    </row>
    <row r="400" spans="2:6" ht="12.75">
      <c r="B400" s="43"/>
      <c r="C400" s="43"/>
      <c r="D400" s="43"/>
      <c r="E400" s="43"/>
      <c r="F400" s="43"/>
    </row>
    <row r="401" spans="2:6" ht="12.75">
      <c r="B401" s="43"/>
      <c r="C401" s="43"/>
      <c r="D401" s="43"/>
      <c r="E401" s="43"/>
      <c r="F401" s="43"/>
    </row>
    <row r="402" spans="2:6" ht="12.75">
      <c r="B402" s="43"/>
      <c r="C402" s="43"/>
      <c r="D402" s="43"/>
      <c r="E402" s="43"/>
      <c r="F402" s="43"/>
    </row>
    <row r="403" spans="2:6" ht="12.75">
      <c r="B403" s="43"/>
      <c r="C403" s="43"/>
      <c r="D403" s="43"/>
      <c r="E403" s="43"/>
      <c r="F403" s="43"/>
    </row>
    <row r="404" spans="2:6" ht="12.75">
      <c r="B404" s="43"/>
      <c r="C404" s="43"/>
      <c r="D404" s="43"/>
      <c r="E404" s="43"/>
      <c r="F404" s="43"/>
    </row>
    <row r="405" spans="2:6" ht="12.75">
      <c r="B405" s="43"/>
      <c r="C405" s="43"/>
      <c r="D405" s="43"/>
      <c r="E405" s="43"/>
      <c r="F405" s="43"/>
    </row>
    <row r="406" spans="2:6" ht="12.75">
      <c r="B406" s="43"/>
      <c r="C406" s="43"/>
      <c r="D406" s="43"/>
      <c r="E406" s="43"/>
      <c r="F406" s="43"/>
    </row>
    <row r="407" spans="2:6" ht="12.75">
      <c r="B407" s="43"/>
      <c r="C407" s="43"/>
      <c r="D407" s="43"/>
      <c r="E407" s="43"/>
      <c r="F407" s="43"/>
    </row>
    <row r="408" spans="2:6" ht="12.75">
      <c r="B408" s="43"/>
      <c r="C408" s="43"/>
      <c r="D408" s="43"/>
      <c r="E408" s="43"/>
      <c r="F408" s="43"/>
    </row>
    <row r="409" spans="2:6" ht="12.75">
      <c r="B409" s="43"/>
      <c r="C409" s="43"/>
      <c r="D409" s="43"/>
      <c r="E409" s="43"/>
      <c r="F409" s="43"/>
    </row>
    <row r="410" spans="2:6" ht="12.75">
      <c r="B410" s="43"/>
      <c r="C410" s="43"/>
      <c r="D410" s="43"/>
      <c r="E410" s="43"/>
      <c r="F410" s="43"/>
    </row>
    <row r="411" spans="2:6" ht="12.75">
      <c r="B411" s="43"/>
      <c r="C411" s="43"/>
      <c r="D411" s="43"/>
      <c r="E411" s="43"/>
      <c r="F411" s="43"/>
    </row>
    <row r="412" spans="2:6" ht="12.75">
      <c r="B412" s="43"/>
      <c r="C412" s="43"/>
      <c r="D412" s="43"/>
      <c r="E412" s="43"/>
      <c r="F412" s="43"/>
    </row>
    <row r="413" spans="2:6" ht="12.75">
      <c r="B413" s="43"/>
      <c r="C413" s="43"/>
      <c r="D413" s="43"/>
      <c r="E413" s="43"/>
      <c r="F413" s="43"/>
    </row>
    <row r="414" spans="2:6" ht="12.75">
      <c r="B414" s="43"/>
      <c r="C414" s="43"/>
      <c r="D414" s="43"/>
      <c r="E414" s="43"/>
      <c r="F414" s="43"/>
    </row>
    <row r="415" spans="2:6" ht="12.75">
      <c r="B415" s="43"/>
      <c r="C415" s="43"/>
      <c r="D415" s="43"/>
      <c r="E415" s="43"/>
      <c r="F415" s="43"/>
    </row>
    <row r="416" spans="2:6" ht="12.75">
      <c r="B416" s="43"/>
      <c r="C416" s="43"/>
      <c r="D416" s="43"/>
      <c r="E416" s="43"/>
      <c r="F416" s="43"/>
    </row>
    <row r="417" spans="2:6" ht="12.75">
      <c r="B417" s="43"/>
      <c r="C417" s="43"/>
      <c r="D417" s="43"/>
      <c r="E417" s="43"/>
      <c r="F417" s="43"/>
    </row>
    <row r="418" spans="2:6" ht="12.75">
      <c r="B418" s="43"/>
      <c r="C418" s="43"/>
      <c r="D418" s="43"/>
      <c r="E418" s="43"/>
      <c r="F418" s="43"/>
    </row>
    <row r="419" spans="2:6" ht="12.75">
      <c r="B419" s="43"/>
      <c r="C419" s="43"/>
      <c r="D419" s="43"/>
      <c r="E419" s="43"/>
      <c r="F419" s="43"/>
    </row>
    <row r="420" spans="2:6" ht="12.75">
      <c r="B420" s="43"/>
      <c r="C420" s="43"/>
      <c r="D420" s="43"/>
      <c r="E420" s="43"/>
      <c r="F420" s="43"/>
    </row>
    <row r="421" spans="2:6" ht="12.75">
      <c r="B421" s="43"/>
      <c r="C421" s="43"/>
      <c r="D421" s="43"/>
      <c r="E421" s="43"/>
      <c r="F421" s="43"/>
    </row>
    <row r="422" spans="2:6" ht="12.75">
      <c r="B422" s="43"/>
      <c r="C422" s="43"/>
      <c r="D422" s="43"/>
      <c r="E422" s="43"/>
      <c r="F422" s="43"/>
    </row>
    <row r="423" spans="2:6" ht="12.75">
      <c r="B423" s="43"/>
      <c r="C423" s="43"/>
      <c r="D423" s="43"/>
      <c r="E423" s="43"/>
      <c r="F423" s="43"/>
    </row>
    <row r="424" spans="2:6" ht="12.75">
      <c r="B424" s="43"/>
      <c r="C424" s="43"/>
      <c r="D424" s="43"/>
      <c r="E424" s="43"/>
      <c r="F424" s="43"/>
    </row>
    <row r="425" spans="2:6" ht="12.75">
      <c r="B425" s="43"/>
      <c r="C425" s="43"/>
      <c r="D425" s="43"/>
      <c r="E425" s="43"/>
      <c r="F425" s="43"/>
    </row>
    <row r="426" spans="2:6" ht="12.75">
      <c r="B426" s="43"/>
      <c r="C426" s="43"/>
      <c r="D426" s="43"/>
      <c r="E426" s="43"/>
      <c r="F426" s="43"/>
    </row>
    <row r="427" spans="2:6" ht="12.75">
      <c r="B427" s="43"/>
      <c r="C427" s="43"/>
      <c r="D427" s="43"/>
      <c r="E427" s="43"/>
      <c r="F427" s="43"/>
    </row>
    <row r="428" spans="2:6" ht="12.75">
      <c r="B428" s="43"/>
      <c r="C428" s="43"/>
      <c r="D428" s="43"/>
      <c r="E428" s="43"/>
      <c r="F428" s="43"/>
    </row>
    <row r="429" spans="2:6" ht="12.75">
      <c r="B429" s="43"/>
      <c r="C429" s="43"/>
      <c r="D429" s="43"/>
      <c r="E429" s="43"/>
      <c r="F429" s="43"/>
    </row>
    <row r="430" spans="2:6" ht="12.75">
      <c r="B430" s="43"/>
      <c r="C430" s="43"/>
      <c r="D430" s="43"/>
      <c r="E430" s="43"/>
      <c r="F430" s="43"/>
    </row>
    <row r="431" spans="2:6" ht="12.75">
      <c r="B431" s="43"/>
      <c r="C431" s="43"/>
      <c r="D431" s="43"/>
      <c r="E431" s="43"/>
      <c r="F431" s="43"/>
    </row>
    <row r="432" spans="2:6" ht="12.75">
      <c r="B432" s="43"/>
      <c r="C432" s="43"/>
      <c r="D432" s="43"/>
      <c r="E432" s="43"/>
      <c r="F432" s="43"/>
    </row>
    <row r="433" spans="2:6" ht="12.75">
      <c r="B433" s="43"/>
      <c r="C433" s="43"/>
      <c r="D433" s="43"/>
      <c r="E433" s="43"/>
      <c r="F433" s="43"/>
    </row>
    <row r="434" spans="2:6" ht="12.75">
      <c r="B434" s="43"/>
      <c r="C434" s="43"/>
      <c r="D434" s="43"/>
      <c r="E434" s="43"/>
      <c r="F434" s="43"/>
    </row>
    <row r="435" spans="2:6" ht="12.75">
      <c r="B435" s="43"/>
      <c r="C435" s="43"/>
      <c r="D435" s="43"/>
      <c r="E435" s="43"/>
      <c r="F435" s="43"/>
    </row>
    <row r="436" spans="2:6" ht="12.75">
      <c r="B436" s="43"/>
      <c r="C436" s="43"/>
      <c r="D436" s="43"/>
      <c r="E436" s="43"/>
      <c r="F436" s="43"/>
    </row>
    <row r="437" spans="2:6" ht="12.75">
      <c r="B437" s="43"/>
      <c r="C437" s="43"/>
      <c r="D437" s="43"/>
      <c r="E437" s="43"/>
      <c r="F437" s="43"/>
    </row>
    <row r="438" spans="2:6" ht="12.75">
      <c r="B438" s="43"/>
      <c r="C438" s="43"/>
      <c r="D438" s="43"/>
      <c r="E438" s="43"/>
      <c r="F438" s="43"/>
    </row>
    <row r="439" spans="2:6" ht="12.75">
      <c r="B439" s="43"/>
      <c r="C439" s="43"/>
      <c r="D439" s="43"/>
      <c r="E439" s="43"/>
      <c r="F439" s="43"/>
    </row>
    <row r="440" spans="2:6" ht="12.75">
      <c r="B440" s="43"/>
      <c r="C440" s="43"/>
      <c r="D440" s="43"/>
      <c r="E440" s="43"/>
      <c r="F440" s="43"/>
    </row>
    <row r="441" spans="2:6" ht="12.75">
      <c r="B441" s="43"/>
      <c r="C441" s="43"/>
      <c r="D441" s="43"/>
      <c r="E441" s="43"/>
      <c r="F441" s="43"/>
    </row>
    <row r="442" spans="2:6" ht="12.75">
      <c r="B442" s="43"/>
      <c r="C442" s="43"/>
      <c r="D442" s="43"/>
      <c r="E442" s="43"/>
      <c r="F442" s="43"/>
    </row>
    <row r="443" spans="2:6" ht="12.75">
      <c r="B443" s="43"/>
      <c r="C443" s="43"/>
      <c r="D443" s="43"/>
      <c r="E443" s="43"/>
      <c r="F443" s="43"/>
    </row>
    <row r="444" spans="2:6" ht="12.75">
      <c r="B444" s="43"/>
      <c r="C444" s="43"/>
      <c r="D444" s="43"/>
      <c r="E444" s="43"/>
      <c r="F444" s="43"/>
    </row>
    <row r="445" spans="2:6" ht="12.75">
      <c r="B445" s="43"/>
      <c r="C445" s="43"/>
      <c r="D445" s="43"/>
      <c r="E445" s="43"/>
      <c r="F445" s="43"/>
    </row>
    <row r="446" spans="2:6" ht="12.75">
      <c r="B446" s="43"/>
      <c r="C446" s="43"/>
      <c r="D446" s="43"/>
      <c r="E446" s="43"/>
      <c r="F446" s="43"/>
    </row>
    <row r="447" spans="2:6" ht="12.75">
      <c r="B447" s="43"/>
      <c r="C447" s="43"/>
      <c r="D447" s="43"/>
      <c r="E447" s="43"/>
      <c r="F447" s="43"/>
    </row>
    <row r="448" spans="2:6" ht="12.75">
      <c r="B448" s="43"/>
      <c r="C448" s="43"/>
      <c r="D448" s="43"/>
      <c r="E448" s="43"/>
      <c r="F448" s="43"/>
    </row>
    <row r="449" spans="2:6" ht="12.75">
      <c r="B449" s="43"/>
      <c r="C449" s="43"/>
      <c r="D449" s="43"/>
      <c r="E449" s="43"/>
      <c r="F449" s="43"/>
    </row>
    <row r="450" spans="2:6" ht="12.75">
      <c r="B450" s="43"/>
      <c r="C450" s="43"/>
      <c r="D450" s="43"/>
      <c r="E450" s="43"/>
      <c r="F450" s="43"/>
    </row>
    <row r="451" spans="2:6" ht="12.75">
      <c r="B451" s="43"/>
      <c r="C451" s="43"/>
      <c r="D451" s="43"/>
      <c r="E451" s="43"/>
      <c r="F451" s="43"/>
    </row>
    <row r="452" spans="2:6" ht="12.75">
      <c r="B452" s="43"/>
      <c r="C452" s="43"/>
      <c r="D452" s="43"/>
      <c r="E452" s="43"/>
      <c r="F452" s="43"/>
    </row>
    <row r="453" spans="2:6" ht="12.75">
      <c r="B453" s="43"/>
      <c r="C453" s="43"/>
      <c r="D453" s="43"/>
      <c r="E453" s="43"/>
      <c r="F453" s="43"/>
    </row>
    <row r="454" spans="2:6" ht="12.75">
      <c r="B454" s="43"/>
      <c r="C454" s="43"/>
      <c r="D454" s="43"/>
      <c r="E454" s="43"/>
      <c r="F454" s="43"/>
    </row>
    <row r="455" spans="2:6" ht="12.75">
      <c r="B455" s="43"/>
      <c r="C455" s="43"/>
      <c r="D455" s="43"/>
      <c r="E455" s="43"/>
      <c r="F455" s="43"/>
    </row>
    <row r="456" spans="2:6" ht="12.75">
      <c r="B456" s="43"/>
      <c r="C456" s="43"/>
      <c r="D456" s="43"/>
      <c r="E456" s="43"/>
      <c r="F456" s="43"/>
    </row>
    <row r="457" spans="2:6" ht="12.75">
      <c r="B457" s="43"/>
      <c r="C457" s="43"/>
      <c r="D457" s="43"/>
      <c r="E457" s="43"/>
      <c r="F457" s="43"/>
    </row>
    <row r="458" spans="2:6" ht="12.75">
      <c r="B458" s="43"/>
      <c r="C458" s="43"/>
      <c r="D458" s="43"/>
      <c r="E458" s="43"/>
      <c r="F458" s="43"/>
    </row>
    <row r="459" spans="2:6" ht="12.75">
      <c r="B459" s="43"/>
      <c r="C459" s="43"/>
      <c r="D459" s="43"/>
      <c r="E459" s="43"/>
      <c r="F459" s="43"/>
    </row>
    <row r="460" spans="2:6" ht="12.75">
      <c r="B460" s="43"/>
      <c r="C460" s="43"/>
      <c r="D460" s="43"/>
      <c r="E460" s="43"/>
      <c r="F460" s="43"/>
    </row>
    <row r="461" spans="2:6" ht="12.75">
      <c r="B461" s="43"/>
      <c r="C461" s="43"/>
      <c r="D461" s="43"/>
      <c r="E461" s="43"/>
      <c r="F461" s="43"/>
    </row>
    <row r="462" spans="2:6" ht="12.75">
      <c r="B462" s="43"/>
      <c r="C462" s="43"/>
      <c r="D462" s="43"/>
      <c r="E462" s="43"/>
      <c r="F462" s="43"/>
    </row>
    <row r="463" spans="2:6" ht="12.75">
      <c r="B463" s="43"/>
      <c r="C463" s="43"/>
      <c r="D463" s="43"/>
      <c r="E463" s="43"/>
      <c r="F463" s="43"/>
    </row>
    <row r="464" spans="2:6" ht="12.75">
      <c r="B464" s="43"/>
      <c r="C464" s="43"/>
      <c r="D464" s="43"/>
      <c r="E464" s="43"/>
      <c r="F464" s="43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Footer>&amp;L&amp;"MS Sans Serif,Bold"&amp;8MPCA Remediation Section Drinking Water Criteria - - version&amp;F&amp;R&amp;"MS Sans Serif,Bold"&amp;8&amp;A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1"/>
  <sheetViews>
    <sheetView defaultGridColor="0" colorId="18" workbookViewId="0" topLeftCell="A1">
      <selection activeCell="B12" sqref="B12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5.7109375" style="3" customWidth="1"/>
    <col min="4" max="4" width="10.7109375" style="0" customWidth="1"/>
    <col min="5" max="5" width="6.7109375" style="0" customWidth="1"/>
    <col min="6" max="6" width="10.7109375" style="0" customWidth="1"/>
    <col min="7" max="7" width="14.7109375" style="265" customWidth="1"/>
    <col min="8" max="8" width="2.7109375" style="0" customWidth="1"/>
    <col min="9" max="9" width="8.7109375" style="0" customWidth="1"/>
    <col min="10" max="10" width="7.00390625" style="3" customWidth="1"/>
    <col min="11" max="11" width="20.7109375" style="251" customWidth="1"/>
    <col min="12" max="12" width="9.7109375" style="0" customWidth="1"/>
    <col min="13" max="13" width="8.7109375" style="0" customWidth="1"/>
    <col min="14" max="14" width="8.7109375" style="22" customWidth="1"/>
    <col min="15" max="15" width="8.7109375" style="0" customWidth="1"/>
    <col min="16" max="16" width="2.7109375" style="0" customWidth="1"/>
    <col min="17" max="16384" width="10.7109375" style="0" customWidth="1"/>
  </cols>
  <sheetData>
    <row r="1" ht="12.75">
      <c r="B1" s="93" t="str">
        <f>revisions!A2</f>
        <v>Updated January 2001</v>
      </c>
    </row>
    <row r="3" ht="12.75">
      <c r="B3" s="8"/>
    </row>
    <row r="4" ht="12.75">
      <c r="B4" s="1"/>
    </row>
    <row r="5" spans="2:16" ht="16.5" thickBot="1">
      <c r="B5" s="208" t="s">
        <v>950</v>
      </c>
      <c r="C5" s="107"/>
      <c r="D5" s="2"/>
      <c r="E5" s="2"/>
      <c r="F5" s="40"/>
      <c r="G5" s="266"/>
      <c r="H5" s="2"/>
      <c r="I5" s="2"/>
      <c r="J5" s="107"/>
      <c r="K5" s="252"/>
      <c r="L5" s="2"/>
      <c r="M5" s="2"/>
      <c r="N5" s="107"/>
      <c r="O5" s="2"/>
      <c r="P5" s="13"/>
    </row>
    <row r="6" spans="2:16" ht="12.75">
      <c r="B6" s="13"/>
      <c r="C6" s="22"/>
      <c r="D6" s="151"/>
      <c r="E6" s="13"/>
      <c r="F6" s="99" t="s">
        <v>12</v>
      </c>
      <c r="G6" s="267"/>
      <c r="H6" s="133"/>
      <c r="I6" s="204" t="s">
        <v>13</v>
      </c>
      <c r="J6" s="205"/>
      <c r="K6" s="253"/>
      <c r="L6" s="205"/>
      <c r="M6" s="205"/>
      <c r="N6" s="205"/>
      <c r="O6" s="205"/>
      <c r="P6" s="122"/>
    </row>
    <row r="7" spans="2:16" ht="12.75">
      <c r="B7" s="9" t="s">
        <v>14</v>
      </c>
      <c r="C7" s="10"/>
      <c r="D7" s="19" t="s">
        <v>15</v>
      </c>
      <c r="E7" s="10" t="s">
        <v>16</v>
      </c>
      <c r="F7" s="19" t="s">
        <v>17</v>
      </c>
      <c r="G7" s="254" t="s">
        <v>18</v>
      </c>
      <c r="H7" s="134"/>
      <c r="I7" s="25" t="s">
        <v>19</v>
      </c>
      <c r="J7" s="10" t="s">
        <v>20</v>
      </c>
      <c r="K7" s="254" t="s">
        <v>875</v>
      </c>
      <c r="L7" s="36" t="s">
        <v>21</v>
      </c>
      <c r="M7" s="10" t="s">
        <v>22</v>
      </c>
      <c r="N7" s="132" t="s">
        <v>23</v>
      </c>
      <c r="O7" s="203"/>
      <c r="P7" s="139"/>
    </row>
    <row r="8" spans="2:16" ht="12.75">
      <c r="B8" s="9"/>
      <c r="C8" s="10"/>
      <c r="D8" s="19" t="s">
        <v>24</v>
      </c>
      <c r="E8" s="10" t="s">
        <v>25</v>
      </c>
      <c r="F8" s="19" t="s">
        <v>26</v>
      </c>
      <c r="G8" s="254" t="s">
        <v>27</v>
      </c>
      <c r="H8" s="134"/>
      <c r="I8" s="25" t="s">
        <v>26</v>
      </c>
      <c r="J8" s="10" t="s">
        <v>26</v>
      </c>
      <c r="K8" s="254" t="s">
        <v>911</v>
      </c>
      <c r="L8" s="36" t="s">
        <v>28</v>
      </c>
      <c r="M8" s="36" t="s">
        <v>29</v>
      </c>
      <c r="N8" s="132" t="s">
        <v>30</v>
      </c>
      <c r="O8" s="203"/>
      <c r="P8" s="139"/>
    </row>
    <row r="9" spans="2:16" ht="13.5" thickBot="1">
      <c r="B9" s="11"/>
      <c r="C9" s="21"/>
      <c r="D9" s="20"/>
      <c r="E9" s="21" t="s">
        <v>31</v>
      </c>
      <c r="F9" s="30" t="s">
        <v>32</v>
      </c>
      <c r="G9" s="255" t="s">
        <v>33</v>
      </c>
      <c r="H9" s="123"/>
      <c r="I9" s="21"/>
      <c r="J9" s="21"/>
      <c r="K9" s="255" t="s">
        <v>912</v>
      </c>
      <c r="L9" s="21"/>
      <c r="M9" s="21"/>
      <c r="N9" s="21"/>
      <c r="O9" s="45"/>
      <c r="P9" s="201"/>
    </row>
    <row r="10" spans="2:16" ht="12.75">
      <c r="B10" s="9" t="s">
        <v>34</v>
      </c>
      <c r="D10" s="17"/>
      <c r="E10" s="6"/>
      <c r="F10" s="17"/>
      <c r="G10" s="256"/>
      <c r="H10" s="128"/>
      <c r="I10" s="27"/>
      <c r="J10" s="6"/>
      <c r="K10" s="256"/>
      <c r="L10" s="6"/>
      <c r="M10" s="6"/>
      <c r="N10" s="27"/>
      <c r="O10" s="4"/>
      <c r="P10" s="140"/>
    </row>
    <row r="11" spans="2:16" ht="12.75">
      <c r="B11" s="4" t="s">
        <v>35</v>
      </c>
      <c r="D11" s="17" t="s">
        <v>36</v>
      </c>
      <c r="E11" s="6"/>
      <c r="F11" s="17"/>
      <c r="G11" s="256"/>
      <c r="H11" s="128"/>
      <c r="I11" s="27" t="s">
        <v>37</v>
      </c>
      <c r="J11" s="6"/>
      <c r="K11" s="256"/>
      <c r="L11" s="6"/>
      <c r="M11" s="6"/>
      <c r="N11" s="27"/>
      <c r="O11" s="4"/>
      <c r="P11" s="140"/>
    </row>
    <row r="12" spans="2:16" ht="12.75">
      <c r="B12" s="4" t="s">
        <v>38</v>
      </c>
      <c r="D12" s="17" t="s">
        <v>39</v>
      </c>
      <c r="E12" s="6" t="s">
        <v>40</v>
      </c>
      <c r="F12" s="17"/>
      <c r="G12" s="256"/>
      <c r="H12" s="128"/>
      <c r="I12" s="27"/>
      <c r="J12" s="6"/>
      <c r="K12" s="256"/>
      <c r="L12" s="6"/>
      <c r="M12" s="6"/>
      <c r="N12" s="27">
        <v>30000</v>
      </c>
      <c r="O12" s="6" t="s">
        <v>41</v>
      </c>
      <c r="P12" s="124"/>
    </row>
    <row r="13" spans="2:16" ht="12.75">
      <c r="B13" s="4" t="s">
        <v>42</v>
      </c>
      <c r="D13" s="17" t="s">
        <v>43</v>
      </c>
      <c r="E13" s="6" t="s">
        <v>40</v>
      </c>
      <c r="F13" s="17">
        <v>6</v>
      </c>
      <c r="G13" s="256"/>
      <c r="H13" s="128"/>
      <c r="I13" s="27">
        <v>6</v>
      </c>
      <c r="J13" s="6">
        <v>6</v>
      </c>
      <c r="K13" s="256" t="s">
        <v>877</v>
      </c>
      <c r="L13" s="6" t="s">
        <v>44</v>
      </c>
      <c r="M13" s="6"/>
      <c r="N13" s="27">
        <v>6</v>
      </c>
      <c r="O13" s="6" t="s">
        <v>44</v>
      </c>
      <c r="P13" s="124"/>
    </row>
    <row r="14" spans="2:16" s="119" customFormat="1" ht="42.75">
      <c r="B14" s="175" t="s">
        <v>45</v>
      </c>
      <c r="C14" s="178"/>
      <c r="D14" s="177" t="s">
        <v>46</v>
      </c>
      <c r="E14" s="178" t="s">
        <v>47</v>
      </c>
      <c r="F14" s="182"/>
      <c r="G14" s="257"/>
      <c r="H14" s="179"/>
      <c r="I14" s="180">
        <v>0</v>
      </c>
      <c r="J14" s="178">
        <v>10</v>
      </c>
      <c r="K14" s="257" t="s">
        <v>878</v>
      </c>
      <c r="L14" s="178" t="s">
        <v>44</v>
      </c>
      <c r="M14" s="178">
        <v>0.2</v>
      </c>
      <c r="N14" s="180" t="s">
        <v>48</v>
      </c>
      <c r="O14" s="178" t="s">
        <v>41</v>
      </c>
      <c r="P14" s="190"/>
    </row>
    <row r="15" spans="2:16" ht="21.75">
      <c r="B15" s="4" t="s">
        <v>49</v>
      </c>
      <c r="C15" s="44" t="s">
        <v>50</v>
      </c>
      <c r="D15" s="17" t="s">
        <v>51</v>
      </c>
      <c r="E15" s="6" t="s">
        <v>47</v>
      </c>
      <c r="F15" s="37"/>
      <c r="G15" s="268"/>
      <c r="H15" s="135"/>
      <c r="I15" s="27" t="s">
        <v>52</v>
      </c>
      <c r="J15" s="6" t="s">
        <v>52</v>
      </c>
      <c r="K15" s="256" t="s">
        <v>879</v>
      </c>
      <c r="L15" s="6" t="s">
        <v>44</v>
      </c>
      <c r="M15" s="6" t="s">
        <v>53</v>
      </c>
      <c r="N15" s="27" t="s">
        <v>48</v>
      </c>
      <c r="O15" s="6"/>
      <c r="P15" s="124"/>
    </row>
    <row r="16" spans="2:16" ht="12.75">
      <c r="B16" s="4" t="s">
        <v>54</v>
      </c>
      <c r="C16" s="44"/>
      <c r="D16" s="17" t="s">
        <v>55</v>
      </c>
      <c r="E16" s="6" t="s">
        <v>40</v>
      </c>
      <c r="F16" s="17">
        <v>2000</v>
      </c>
      <c r="G16" s="256" t="s">
        <v>56</v>
      </c>
      <c r="H16" s="128"/>
      <c r="I16" s="27">
        <v>2000</v>
      </c>
      <c r="J16" s="6">
        <v>2000</v>
      </c>
      <c r="K16" s="256" t="s">
        <v>880</v>
      </c>
      <c r="L16" s="6" t="s">
        <v>44</v>
      </c>
      <c r="M16" s="6"/>
      <c r="N16" s="27">
        <v>2000</v>
      </c>
      <c r="O16" s="6" t="s">
        <v>41</v>
      </c>
      <c r="P16" s="124"/>
    </row>
    <row r="17" spans="2:16" ht="12.75">
      <c r="B17" s="4" t="s">
        <v>57</v>
      </c>
      <c r="D17" s="17" t="s">
        <v>58</v>
      </c>
      <c r="E17" s="6" t="s">
        <v>59</v>
      </c>
      <c r="F17" s="17">
        <v>0.08</v>
      </c>
      <c r="G17" s="256" t="s">
        <v>60</v>
      </c>
      <c r="H17" s="128"/>
      <c r="I17" s="27">
        <v>4</v>
      </c>
      <c r="J17" s="6">
        <v>4</v>
      </c>
      <c r="K17" s="256" t="s">
        <v>881</v>
      </c>
      <c r="L17" s="6" t="s">
        <v>44</v>
      </c>
      <c r="M17" s="6"/>
      <c r="N17" s="27"/>
      <c r="O17" s="4"/>
      <c r="P17" s="140"/>
    </row>
    <row r="18" spans="2:16" ht="12.75">
      <c r="B18" s="4" t="s">
        <v>61</v>
      </c>
      <c r="D18" s="17" t="s">
        <v>62</v>
      </c>
      <c r="E18" s="6" t="s">
        <v>40</v>
      </c>
      <c r="F18" s="17">
        <v>600</v>
      </c>
      <c r="G18" s="256" t="s">
        <v>63</v>
      </c>
      <c r="H18" s="128"/>
      <c r="I18" s="27"/>
      <c r="J18" s="6"/>
      <c r="K18" s="256"/>
      <c r="L18" s="6"/>
      <c r="M18" s="6"/>
      <c r="N18" s="27">
        <v>600</v>
      </c>
      <c r="O18" s="6" t="s">
        <v>41</v>
      </c>
      <c r="P18" s="124"/>
    </row>
    <row r="19" spans="2:16" ht="12.75">
      <c r="B19" s="4" t="s">
        <v>64</v>
      </c>
      <c r="D19" s="17" t="s">
        <v>65</v>
      </c>
      <c r="E19" s="6" t="s">
        <v>59</v>
      </c>
      <c r="F19" s="17"/>
      <c r="G19" s="256"/>
      <c r="H19" s="128"/>
      <c r="I19" s="27" t="s">
        <v>66</v>
      </c>
      <c r="J19" s="6">
        <v>10</v>
      </c>
      <c r="K19" s="256"/>
      <c r="L19" s="6" t="s">
        <v>44</v>
      </c>
      <c r="M19" s="6">
        <v>0.5</v>
      </c>
      <c r="N19" s="27"/>
      <c r="O19" s="6" t="s">
        <v>41</v>
      </c>
      <c r="P19" s="124"/>
    </row>
    <row r="20" spans="2:16" ht="12.75">
      <c r="B20" s="4" t="s">
        <v>67</v>
      </c>
      <c r="D20" s="17" t="s">
        <v>68</v>
      </c>
      <c r="E20" s="6" t="s">
        <v>40</v>
      </c>
      <c r="F20" s="17">
        <v>4</v>
      </c>
      <c r="G20" s="256" t="s">
        <v>69</v>
      </c>
      <c r="H20" s="128"/>
      <c r="I20" s="27">
        <v>5</v>
      </c>
      <c r="J20" s="6">
        <v>5</v>
      </c>
      <c r="K20" s="256" t="s">
        <v>882</v>
      </c>
      <c r="L20" s="6" t="s">
        <v>44</v>
      </c>
      <c r="M20" s="6"/>
      <c r="N20" s="27">
        <v>5</v>
      </c>
      <c r="O20" s="6" t="s">
        <v>44</v>
      </c>
      <c r="P20" s="124"/>
    </row>
    <row r="21" spans="2:16" ht="12.75">
      <c r="B21" s="4" t="s">
        <v>70</v>
      </c>
      <c r="D21" s="17" t="s">
        <v>71</v>
      </c>
      <c r="E21" s="6" t="s">
        <v>72</v>
      </c>
      <c r="F21" s="17"/>
      <c r="G21" s="256"/>
      <c r="H21" s="128"/>
      <c r="I21" s="27">
        <v>4000</v>
      </c>
      <c r="J21" s="6">
        <v>4000</v>
      </c>
      <c r="K21" s="256"/>
      <c r="L21" s="6" t="s">
        <v>44</v>
      </c>
      <c r="M21" s="6"/>
      <c r="N21" s="27">
        <v>3000</v>
      </c>
      <c r="O21" s="6" t="s">
        <v>41</v>
      </c>
      <c r="P21" s="124"/>
    </row>
    <row r="22" spans="2:16" ht="12.75">
      <c r="B22" s="4" t="s">
        <v>73</v>
      </c>
      <c r="D22" s="17" t="s">
        <v>74</v>
      </c>
      <c r="E22" s="6" t="s">
        <v>40</v>
      </c>
      <c r="F22" s="17"/>
      <c r="G22" s="256"/>
      <c r="H22" s="128"/>
      <c r="I22" s="27">
        <v>4000</v>
      </c>
      <c r="J22" s="6">
        <v>4000</v>
      </c>
      <c r="K22" s="256"/>
      <c r="L22" s="6" t="s">
        <v>44</v>
      </c>
      <c r="M22" s="6"/>
      <c r="N22" s="180">
        <v>4000</v>
      </c>
      <c r="O22" s="6" t="s">
        <v>41</v>
      </c>
      <c r="P22" s="124"/>
    </row>
    <row r="23" spans="2:16" ht="12.75">
      <c r="B23" s="4" t="s">
        <v>75</v>
      </c>
      <c r="D23" s="17" t="s">
        <v>76</v>
      </c>
      <c r="E23" s="6" t="s">
        <v>40</v>
      </c>
      <c r="F23" s="17"/>
      <c r="G23" s="256"/>
      <c r="H23" s="128"/>
      <c r="I23" s="180">
        <v>800</v>
      </c>
      <c r="J23" s="6">
        <v>800</v>
      </c>
      <c r="K23" s="256"/>
      <c r="L23" s="6" t="s">
        <v>44</v>
      </c>
      <c r="M23" s="6"/>
      <c r="N23" s="180">
        <v>800</v>
      </c>
      <c r="O23" s="6" t="s">
        <v>41</v>
      </c>
      <c r="P23" s="124"/>
    </row>
    <row r="24" spans="2:16" ht="12.75">
      <c r="B24" s="4" t="s">
        <v>77</v>
      </c>
      <c r="D24" s="17"/>
      <c r="E24" s="6" t="s">
        <v>40</v>
      </c>
      <c r="F24" s="17"/>
      <c r="G24" s="256"/>
      <c r="H24" s="128"/>
      <c r="I24" s="27">
        <v>800</v>
      </c>
      <c r="J24" s="6">
        <v>1000</v>
      </c>
      <c r="K24" s="256"/>
      <c r="L24" s="6" t="s">
        <v>44</v>
      </c>
      <c r="M24" s="6"/>
      <c r="N24" s="180">
        <v>800</v>
      </c>
      <c r="O24" s="6" t="s">
        <v>41</v>
      </c>
      <c r="P24" s="124"/>
    </row>
    <row r="25" spans="2:16" ht="21.75">
      <c r="B25" s="4" t="s">
        <v>78</v>
      </c>
      <c r="D25" s="17" t="s">
        <v>79</v>
      </c>
      <c r="E25" s="6" t="s">
        <v>40</v>
      </c>
      <c r="F25" s="37"/>
      <c r="G25" s="256"/>
      <c r="H25" s="128"/>
      <c r="I25" s="27">
        <v>100</v>
      </c>
      <c r="J25" s="6">
        <v>100</v>
      </c>
      <c r="K25" s="256" t="s">
        <v>883</v>
      </c>
      <c r="L25" s="6" t="s">
        <v>44</v>
      </c>
      <c r="M25" s="6"/>
      <c r="N25" s="27"/>
      <c r="O25" s="6"/>
      <c r="P25" s="124"/>
    </row>
    <row r="26" spans="2:16" ht="12.75">
      <c r="B26" s="4" t="s">
        <v>80</v>
      </c>
      <c r="D26" s="17" t="s">
        <v>81</v>
      </c>
      <c r="E26" s="6" t="s">
        <v>72</v>
      </c>
      <c r="F26" s="17">
        <v>20000</v>
      </c>
      <c r="G26" s="256"/>
      <c r="H26" s="128"/>
      <c r="I26" s="27"/>
      <c r="J26" s="6"/>
      <c r="K26" s="256"/>
      <c r="L26" s="6"/>
      <c r="M26" s="6"/>
      <c r="N26" s="27"/>
      <c r="O26" s="6"/>
      <c r="P26" s="124"/>
    </row>
    <row r="27" spans="2:16" ht="12.75">
      <c r="B27" s="4" t="s">
        <v>82</v>
      </c>
      <c r="D27" s="17" t="s">
        <v>83</v>
      </c>
      <c r="E27" s="6" t="s">
        <v>84</v>
      </c>
      <c r="F27" s="17">
        <v>100</v>
      </c>
      <c r="G27" s="256"/>
      <c r="H27" s="128"/>
      <c r="I27" s="27"/>
      <c r="J27" s="6"/>
      <c r="K27" s="256"/>
      <c r="L27" s="4"/>
      <c r="M27" s="6"/>
      <c r="N27" s="27"/>
      <c r="O27" s="4"/>
      <c r="P27" s="140"/>
    </row>
    <row r="28" spans="2:16" ht="12.75">
      <c r="B28" s="4" t="s">
        <v>85</v>
      </c>
      <c r="D28" s="17" t="s">
        <v>86</v>
      </c>
      <c r="E28" s="6" t="s">
        <v>72</v>
      </c>
      <c r="F28" s="94">
        <v>30</v>
      </c>
      <c r="G28" s="269" t="s">
        <v>87</v>
      </c>
      <c r="H28" s="136"/>
      <c r="I28" s="27"/>
      <c r="J28" s="6"/>
      <c r="K28" s="256"/>
      <c r="L28" s="4"/>
      <c r="M28" s="6"/>
      <c r="N28" s="27"/>
      <c r="O28" s="4"/>
      <c r="P28" s="140"/>
    </row>
    <row r="29" spans="2:16" ht="53.25">
      <c r="B29" s="4" t="s">
        <v>88</v>
      </c>
      <c r="C29" s="6" t="s">
        <v>89</v>
      </c>
      <c r="D29" s="17" t="s">
        <v>90</v>
      </c>
      <c r="E29" s="6" t="s">
        <v>40</v>
      </c>
      <c r="F29" s="94">
        <v>1000</v>
      </c>
      <c r="G29" s="256"/>
      <c r="H29" s="128"/>
      <c r="I29" s="130">
        <v>1300</v>
      </c>
      <c r="J29" s="6" t="s">
        <v>91</v>
      </c>
      <c r="K29" s="256" t="s">
        <v>884</v>
      </c>
      <c r="L29" s="6" t="s">
        <v>44</v>
      </c>
      <c r="M29" s="6"/>
      <c r="N29" s="27"/>
      <c r="O29" s="4"/>
      <c r="P29" s="140"/>
    </row>
    <row r="30" spans="2:16" ht="21.75">
      <c r="B30" s="4" t="s">
        <v>92</v>
      </c>
      <c r="D30" s="17" t="s">
        <v>93</v>
      </c>
      <c r="E30" s="6" t="s">
        <v>40</v>
      </c>
      <c r="F30" s="17">
        <v>100</v>
      </c>
      <c r="G30" s="256" t="s">
        <v>94</v>
      </c>
      <c r="H30" s="128"/>
      <c r="I30" s="27">
        <v>200</v>
      </c>
      <c r="J30" s="6">
        <v>200</v>
      </c>
      <c r="K30" s="256" t="s">
        <v>885</v>
      </c>
      <c r="L30" s="6" t="s">
        <v>44</v>
      </c>
      <c r="M30" s="6"/>
      <c r="N30" s="27">
        <v>200</v>
      </c>
      <c r="O30" s="6" t="s">
        <v>48</v>
      </c>
      <c r="P30" s="124"/>
    </row>
    <row r="31" spans="2:16" ht="12.75">
      <c r="B31" s="4" t="s">
        <v>95</v>
      </c>
      <c r="C31" s="6" t="s">
        <v>89</v>
      </c>
      <c r="D31" s="17" t="s">
        <v>96</v>
      </c>
      <c r="E31" s="6" t="s">
        <v>72</v>
      </c>
      <c r="F31" s="17"/>
      <c r="G31" s="256"/>
      <c r="H31" s="128"/>
      <c r="I31" s="130">
        <v>4000</v>
      </c>
      <c r="J31" s="6">
        <v>4000</v>
      </c>
      <c r="K31" s="256" t="s">
        <v>886</v>
      </c>
      <c r="L31" s="6" t="s">
        <v>44</v>
      </c>
      <c r="M31" s="6"/>
      <c r="N31" s="27"/>
      <c r="O31" s="6"/>
      <c r="P31" s="124"/>
    </row>
    <row r="32" spans="2:16" ht="12.75">
      <c r="B32" s="4" t="s">
        <v>97</v>
      </c>
      <c r="D32" s="17" t="s">
        <v>98</v>
      </c>
      <c r="E32" s="6" t="s">
        <v>72</v>
      </c>
      <c r="F32" s="17"/>
      <c r="G32" s="256"/>
      <c r="H32" s="128"/>
      <c r="I32" s="27" t="s">
        <v>37</v>
      </c>
      <c r="J32" s="6"/>
      <c r="K32" s="256"/>
      <c r="L32" s="6"/>
      <c r="M32" s="6"/>
      <c r="N32" s="27"/>
      <c r="O32" s="6"/>
      <c r="P32" s="124"/>
    </row>
    <row r="33" spans="2:16" ht="53.25">
      <c r="B33" s="4" t="s">
        <v>99</v>
      </c>
      <c r="C33" s="6" t="s">
        <v>89</v>
      </c>
      <c r="D33" s="17" t="s">
        <v>100</v>
      </c>
      <c r="E33" s="6" t="s">
        <v>59</v>
      </c>
      <c r="F33" s="37"/>
      <c r="G33" s="256"/>
      <c r="H33" s="128"/>
      <c r="I33" s="130">
        <v>0</v>
      </c>
      <c r="J33" s="6" t="s">
        <v>91</v>
      </c>
      <c r="K33" s="256" t="s">
        <v>887</v>
      </c>
      <c r="L33" s="6" t="s">
        <v>44</v>
      </c>
      <c r="M33" s="6"/>
      <c r="N33" s="27"/>
      <c r="O33" s="6"/>
      <c r="P33" s="124"/>
    </row>
    <row r="34" spans="2:16" s="119" customFormat="1" ht="12.75">
      <c r="B34" s="175" t="s">
        <v>970</v>
      </c>
      <c r="C34" s="178"/>
      <c r="D34" s="177" t="s">
        <v>971</v>
      </c>
      <c r="E34" s="178" t="s">
        <v>72</v>
      </c>
      <c r="F34" s="182">
        <v>200</v>
      </c>
      <c r="G34" s="271" t="s">
        <v>69</v>
      </c>
      <c r="H34" s="179"/>
      <c r="I34" s="303"/>
      <c r="J34" s="178"/>
      <c r="K34" s="257"/>
      <c r="L34" s="178"/>
      <c r="M34" s="178"/>
      <c r="N34" s="180"/>
      <c r="O34" s="178"/>
      <c r="P34" s="190"/>
    </row>
    <row r="35" spans="2:16" s="116" customFormat="1" ht="12.75">
      <c r="B35" s="95" t="s">
        <v>101</v>
      </c>
      <c r="C35" s="120" t="s">
        <v>102</v>
      </c>
      <c r="D35" s="121" t="s">
        <v>103</v>
      </c>
      <c r="E35" s="120" t="s">
        <v>40</v>
      </c>
      <c r="F35" s="121">
        <v>1000</v>
      </c>
      <c r="G35" s="258" t="s">
        <v>94</v>
      </c>
      <c r="H35" s="137"/>
      <c r="I35" s="131" t="s">
        <v>37</v>
      </c>
      <c r="J35" s="120"/>
      <c r="K35" s="258"/>
      <c r="L35" s="120"/>
      <c r="M35" s="120"/>
      <c r="N35" s="131"/>
      <c r="O35" s="95"/>
      <c r="P35" s="141"/>
    </row>
    <row r="36" spans="2:16" ht="12.75">
      <c r="B36" s="7" t="s">
        <v>104</v>
      </c>
      <c r="D36" s="17" t="s">
        <v>105</v>
      </c>
      <c r="E36" s="6" t="s">
        <v>40</v>
      </c>
      <c r="F36" s="37"/>
      <c r="G36" s="256"/>
      <c r="H36" s="128"/>
      <c r="I36" s="27">
        <v>2</v>
      </c>
      <c r="J36" s="6">
        <v>2</v>
      </c>
      <c r="K36" s="256" t="s">
        <v>882</v>
      </c>
      <c r="L36" s="6" t="s">
        <v>44</v>
      </c>
      <c r="M36" s="6"/>
      <c r="N36" s="27">
        <v>2</v>
      </c>
      <c r="O36" s="6" t="s">
        <v>44</v>
      </c>
      <c r="P36" s="124"/>
    </row>
    <row r="37" spans="2:16" ht="12.75">
      <c r="B37" s="4" t="s">
        <v>106</v>
      </c>
      <c r="D37" s="17" t="s">
        <v>107</v>
      </c>
      <c r="E37" s="6" t="s">
        <v>40</v>
      </c>
      <c r="F37" s="94">
        <v>30</v>
      </c>
      <c r="G37" s="269" t="s">
        <v>69</v>
      </c>
      <c r="H37" s="136"/>
      <c r="I37" s="27"/>
      <c r="J37" s="6"/>
      <c r="K37" s="256"/>
      <c r="L37" s="6"/>
      <c r="M37" s="6"/>
      <c r="N37" s="27">
        <v>40</v>
      </c>
      <c r="O37" s="6" t="s">
        <v>41</v>
      </c>
      <c r="P37" s="124"/>
    </row>
    <row r="38" spans="2:16" ht="12.75">
      <c r="B38" s="4" t="s">
        <v>108</v>
      </c>
      <c r="D38" s="17" t="s">
        <v>109</v>
      </c>
      <c r="E38" s="6" t="s">
        <v>40</v>
      </c>
      <c r="F38" s="17">
        <v>100</v>
      </c>
      <c r="G38" s="256"/>
      <c r="H38" s="128"/>
      <c r="I38" s="27"/>
      <c r="J38" s="6"/>
      <c r="K38" s="256"/>
      <c r="L38" s="6"/>
      <c r="M38" s="6"/>
      <c r="N38" s="27">
        <v>100</v>
      </c>
      <c r="O38" s="6" t="s">
        <v>44</v>
      </c>
      <c r="P38" s="124"/>
    </row>
    <row r="39" spans="2:16" ht="42.75">
      <c r="B39" s="4" t="s">
        <v>110</v>
      </c>
      <c r="D39" s="17" t="s">
        <v>111</v>
      </c>
      <c r="E39" s="6" t="s">
        <v>72</v>
      </c>
      <c r="F39" s="17">
        <v>10000</v>
      </c>
      <c r="G39" s="256" t="s">
        <v>56</v>
      </c>
      <c r="H39" s="128"/>
      <c r="I39" s="27">
        <v>10000</v>
      </c>
      <c r="J39" s="6">
        <v>10000</v>
      </c>
      <c r="K39" s="256" t="s">
        <v>888</v>
      </c>
      <c r="L39" s="6" t="s">
        <v>44</v>
      </c>
      <c r="M39" s="6"/>
      <c r="N39" s="27"/>
      <c r="O39" s="4"/>
      <c r="P39" s="140"/>
    </row>
    <row r="40" spans="2:16" ht="42.75">
      <c r="B40" s="4" t="s">
        <v>112</v>
      </c>
      <c r="D40" s="17" t="s">
        <v>113</v>
      </c>
      <c r="E40" s="6" t="s">
        <v>72</v>
      </c>
      <c r="F40" s="17"/>
      <c r="G40" s="256"/>
      <c r="H40" s="128"/>
      <c r="I40" s="27">
        <v>1000</v>
      </c>
      <c r="J40" s="6">
        <v>1000</v>
      </c>
      <c r="K40" s="256" t="s">
        <v>888</v>
      </c>
      <c r="L40" s="6" t="s">
        <v>44</v>
      </c>
      <c r="M40" s="6"/>
      <c r="N40" s="27"/>
      <c r="O40" s="4"/>
      <c r="P40" s="140"/>
    </row>
    <row r="41" spans="2:16" ht="32.25">
      <c r="B41" s="4" t="s">
        <v>114</v>
      </c>
      <c r="D41" s="17" t="s">
        <v>115</v>
      </c>
      <c r="E41" s="6" t="s">
        <v>40</v>
      </c>
      <c r="F41" s="17">
        <v>30</v>
      </c>
      <c r="G41" s="256"/>
      <c r="H41" s="128"/>
      <c r="I41" s="27">
        <v>50</v>
      </c>
      <c r="J41" s="6">
        <v>50</v>
      </c>
      <c r="K41" s="256" t="s">
        <v>889</v>
      </c>
      <c r="L41" s="6" t="s">
        <v>44</v>
      </c>
      <c r="M41" s="6"/>
      <c r="N41" s="27">
        <v>50</v>
      </c>
      <c r="O41" s="4"/>
      <c r="P41" s="140"/>
    </row>
    <row r="42" spans="2:16" ht="12.75">
      <c r="B42" s="4" t="s">
        <v>116</v>
      </c>
      <c r="D42" s="17" t="s">
        <v>117</v>
      </c>
      <c r="E42" s="6" t="s">
        <v>40</v>
      </c>
      <c r="F42" s="17">
        <v>30</v>
      </c>
      <c r="G42" s="256"/>
      <c r="H42" s="128"/>
      <c r="I42" s="27" t="s">
        <v>37</v>
      </c>
      <c r="J42" s="6"/>
      <c r="K42" s="256"/>
      <c r="L42" s="6"/>
      <c r="M42" s="6"/>
      <c r="N42" s="27">
        <v>100</v>
      </c>
      <c r="O42" s="6" t="s">
        <v>44</v>
      </c>
      <c r="P42" s="124"/>
    </row>
    <row r="43" spans="2:16" ht="12.75">
      <c r="B43" s="4" t="s">
        <v>118</v>
      </c>
      <c r="C43" s="46"/>
      <c r="D43" s="17" t="s">
        <v>119</v>
      </c>
      <c r="E43" s="6" t="s">
        <v>40</v>
      </c>
      <c r="F43" s="102">
        <v>4000</v>
      </c>
      <c r="G43" s="269" t="s">
        <v>120</v>
      </c>
      <c r="H43" s="136"/>
      <c r="I43" s="27"/>
      <c r="J43" s="6"/>
      <c r="K43" s="256"/>
      <c r="L43" s="6"/>
      <c r="M43" s="6"/>
      <c r="N43" s="180">
        <v>4000</v>
      </c>
      <c r="O43" s="6" t="s">
        <v>41</v>
      </c>
      <c r="P43" s="124"/>
    </row>
    <row r="44" spans="2:16" ht="12.75">
      <c r="B44" s="4" t="s">
        <v>121</v>
      </c>
      <c r="D44" s="17" t="s">
        <v>122</v>
      </c>
      <c r="E44" s="6" t="s">
        <v>72</v>
      </c>
      <c r="F44" s="17"/>
      <c r="G44" s="256"/>
      <c r="H44" s="128"/>
      <c r="I44" s="214" t="s">
        <v>37</v>
      </c>
      <c r="J44" s="6"/>
      <c r="K44" s="256"/>
      <c r="L44" s="6"/>
      <c r="M44" s="6"/>
      <c r="N44" s="27"/>
      <c r="O44" s="6"/>
      <c r="P44" s="124"/>
    </row>
    <row r="45" spans="2:16" ht="32.25">
      <c r="B45" s="4" t="s">
        <v>123</v>
      </c>
      <c r="D45" s="17" t="s">
        <v>124</v>
      </c>
      <c r="E45" s="6" t="s">
        <v>40</v>
      </c>
      <c r="F45" s="17">
        <v>0.6</v>
      </c>
      <c r="G45" s="256" t="s">
        <v>87</v>
      </c>
      <c r="H45" s="128"/>
      <c r="I45" s="27">
        <v>0.5</v>
      </c>
      <c r="J45" s="6">
        <v>2</v>
      </c>
      <c r="K45" s="256" t="s">
        <v>890</v>
      </c>
      <c r="L45" s="6" t="s">
        <v>44</v>
      </c>
      <c r="M45" s="6"/>
      <c r="N45" s="27">
        <v>0.5</v>
      </c>
      <c r="O45" s="6" t="s">
        <v>44</v>
      </c>
      <c r="P45" s="124"/>
    </row>
    <row r="46" spans="2:16" ht="12.75">
      <c r="B46" s="4" t="s">
        <v>125</v>
      </c>
      <c r="D46" s="17" t="s">
        <v>126</v>
      </c>
      <c r="E46" s="6" t="s">
        <v>72</v>
      </c>
      <c r="F46" s="17">
        <v>4000</v>
      </c>
      <c r="G46" s="256" t="s">
        <v>127</v>
      </c>
      <c r="H46" s="128"/>
      <c r="I46" s="27"/>
      <c r="J46" s="6"/>
      <c r="K46" s="256"/>
      <c r="L46" s="6"/>
      <c r="M46" s="6"/>
      <c r="N46" s="27"/>
      <c r="O46" s="6"/>
      <c r="P46" s="124"/>
    </row>
    <row r="47" spans="2:16" ht="12.75">
      <c r="B47" s="4" t="s">
        <v>128</v>
      </c>
      <c r="D47" s="17" t="s">
        <v>129</v>
      </c>
      <c r="E47" s="6" t="s">
        <v>72</v>
      </c>
      <c r="F47" s="17">
        <v>50</v>
      </c>
      <c r="G47" s="256"/>
      <c r="H47" s="128"/>
      <c r="I47" s="27"/>
      <c r="J47" s="6"/>
      <c r="K47" s="256"/>
      <c r="L47" s="6"/>
      <c r="M47" s="6"/>
      <c r="N47" s="27"/>
      <c r="O47" s="6"/>
      <c r="P47" s="124"/>
    </row>
    <row r="48" spans="2:16" ht="12.75">
      <c r="B48" s="4" t="s">
        <v>130</v>
      </c>
      <c r="D48" s="17" t="s">
        <v>131</v>
      </c>
      <c r="E48" s="6" t="s">
        <v>40</v>
      </c>
      <c r="F48" s="17"/>
      <c r="G48" s="256"/>
      <c r="H48" s="128"/>
      <c r="I48" s="27"/>
      <c r="J48" s="6"/>
      <c r="K48" s="256"/>
      <c r="L48" s="4"/>
      <c r="M48" s="6"/>
      <c r="N48" s="27">
        <v>0.1</v>
      </c>
      <c r="O48" s="6" t="s">
        <v>44</v>
      </c>
      <c r="P48" s="124"/>
    </row>
    <row r="49" spans="2:16" ht="12.75">
      <c r="B49" s="4" t="s">
        <v>132</v>
      </c>
      <c r="D49" s="17" t="s">
        <v>133</v>
      </c>
      <c r="E49" s="6" t="s">
        <v>40</v>
      </c>
      <c r="F49" s="17">
        <v>2000</v>
      </c>
      <c r="G49" s="256"/>
      <c r="H49" s="128"/>
      <c r="I49" s="27" t="s">
        <v>37</v>
      </c>
      <c r="J49" s="6"/>
      <c r="K49" s="256"/>
      <c r="L49" s="6"/>
      <c r="M49" s="6"/>
      <c r="N49" s="27">
        <v>2000</v>
      </c>
      <c r="O49" s="6" t="s">
        <v>41</v>
      </c>
      <c r="P49" s="124"/>
    </row>
    <row r="50" spans="2:16" ht="12.75">
      <c r="B50" s="4"/>
      <c r="D50" s="17"/>
      <c r="E50" s="6"/>
      <c r="F50" s="17"/>
      <c r="G50" s="256"/>
      <c r="H50" s="128"/>
      <c r="I50" s="27"/>
      <c r="J50" s="6"/>
      <c r="K50" s="256"/>
      <c r="L50" s="6"/>
      <c r="M50" s="6"/>
      <c r="O50" s="3"/>
      <c r="P50" s="127"/>
    </row>
    <row r="51" spans="2:16" ht="12.75">
      <c r="B51" s="23" t="s">
        <v>134</v>
      </c>
      <c r="C51" s="25"/>
      <c r="D51" s="24"/>
      <c r="E51" s="25"/>
      <c r="F51" s="41"/>
      <c r="G51" s="270"/>
      <c r="H51" s="126"/>
      <c r="I51" s="132"/>
      <c r="J51" s="200"/>
      <c r="K51" s="259"/>
      <c r="L51" s="26"/>
      <c r="M51" s="13"/>
      <c r="P51" s="142"/>
    </row>
    <row r="52" spans="2:16" ht="12.75">
      <c r="B52" s="4" t="s">
        <v>135</v>
      </c>
      <c r="C52" s="6"/>
      <c r="D52" s="17" t="s">
        <v>136</v>
      </c>
      <c r="E52" s="6" t="s">
        <v>72</v>
      </c>
      <c r="F52" s="94">
        <v>10</v>
      </c>
      <c r="G52" s="269" t="s">
        <v>137</v>
      </c>
      <c r="H52" s="136"/>
      <c r="I52" s="22"/>
      <c r="J52" s="22"/>
      <c r="K52" s="260"/>
      <c r="L52" s="22"/>
      <c r="M52" s="22"/>
      <c r="N52" s="27"/>
      <c r="P52" s="142"/>
    </row>
    <row r="53" spans="2:16" ht="12.75">
      <c r="B53" s="4" t="s">
        <v>138</v>
      </c>
      <c r="C53" s="6"/>
      <c r="D53" s="17" t="s">
        <v>139</v>
      </c>
      <c r="E53" s="6" t="s">
        <v>40</v>
      </c>
      <c r="F53" s="17">
        <v>700</v>
      </c>
      <c r="G53" s="256" t="s">
        <v>69</v>
      </c>
      <c r="H53" s="128"/>
      <c r="I53" s="22" t="s">
        <v>48</v>
      </c>
      <c r="J53" s="22" t="s">
        <v>48</v>
      </c>
      <c r="K53" s="260"/>
      <c r="L53" s="22" t="s">
        <v>48</v>
      </c>
      <c r="M53" s="22" t="s">
        <v>48</v>
      </c>
      <c r="P53" s="142"/>
    </row>
    <row r="54" spans="2:16" ht="12.75">
      <c r="B54" s="4" t="s">
        <v>140</v>
      </c>
      <c r="C54" s="6"/>
      <c r="D54" s="17" t="s">
        <v>141</v>
      </c>
      <c r="E54" s="6" t="s">
        <v>40</v>
      </c>
      <c r="F54" s="94">
        <v>40</v>
      </c>
      <c r="G54" s="269" t="s">
        <v>137</v>
      </c>
      <c r="H54" s="136"/>
      <c r="I54" s="22"/>
      <c r="J54" s="22"/>
      <c r="K54" s="260"/>
      <c r="L54" s="22"/>
      <c r="M54" s="22"/>
      <c r="P54" s="142"/>
    </row>
    <row r="55" spans="2:16" ht="12.75">
      <c r="B55" s="4" t="s">
        <v>142</v>
      </c>
      <c r="C55" s="6"/>
      <c r="D55" s="17" t="s">
        <v>143</v>
      </c>
      <c r="E55" s="6" t="s">
        <v>59</v>
      </c>
      <c r="F55" s="42"/>
      <c r="G55" s="268"/>
      <c r="H55" s="135"/>
      <c r="I55" s="27" t="s">
        <v>48</v>
      </c>
      <c r="J55" s="27" t="s">
        <v>48</v>
      </c>
      <c r="K55" s="261"/>
      <c r="L55" s="27" t="s">
        <v>48</v>
      </c>
      <c r="M55" s="27">
        <v>10</v>
      </c>
      <c r="N55" s="27" t="s">
        <v>48</v>
      </c>
      <c r="O55" s="6" t="s">
        <v>48</v>
      </c>
      <c r="P55" s="124"/>
    </row>
    <row r="56" spans="2:16" ht="32.25">
      <c r="B56" s="4" t="s">
        <v>144</v>
      </c>
      <c r="C56" s="6"/>
      <c r="D56" s="17" t="s">
        <v>145</v>
      </c>
      <c r="E56" s="6" t="s">
        <v>59</v>
      </c>
      <c r="F56" s="42"/>
      <c r="G56" s="268"/>
      <c r="H56" s="135"/>
      <c r="I56" s="27" t="s">
        <v>66</v>
      </c>
      <c r="J56" s="27" t="s">
        <v>91</v>
      </c>
      <c r="K56" s="261" t="s">
        <v>891</v>
      </c>
      <c r="L56" s="27" t="s">
        <v>44</v>
      </c>
      <c r="M56" s="27">
        <v>0.1</v>
      </c>
      <c r="N56" s="27" t="s">
        <v>48</v>
      </c>
      <c r="O56" s="6" t="s">
        <v>44</v>
      </c>
      <c r="P56" s="124"/>
    </row>
    <row r="57" spans="2:16" ht="12.75">
      <c r="B57" s="4" t="s">
        <v>146</v>
      </c>
      <c r="C57" s="6"/>
      <c r="D57" s="17" t="s">
        <v>147</v>
      </c>
      <c r="E57" s="6" t="s">
        <v>148</v>
      </c>
      <c r="F57" s="42"/>
      <c r="G57" s="251"/>
      <c r="H57" s="138"/>
      <c r="I57" s="27" t="s">
        <v>48</v>
      </c>
      <c r="J57" s="27" t="s">
        <v>48</v>
      </c>
      <c r="K57" s="261"/>
      <c r="L57" s="27"/>
      <c r="M57" s="27">
        <v>0.6</v>
      </c>
      <c r="N57" s="27" t="s">
        <v>48</v>
      </c>
      <c r="O57" s="6" t="s">
        <v>48</v>
      </c>
      <c r="P57" s="124"/>
    </row>
    <row r="58" spans="2:16" ht="32.25">
      <c r="B58" s="4" t="s">
        <v>149</v>
      </c>
      <c r="C58" s="6"/>
      <c r="D58" s="17" t="s">
        <v>150</v>
      </c>
      <c r="E58" s="6" t="s">
        <v>59</v>
      </c>
      <c r="F58" s="17">
        <v>4</v>
      </c>
      <c r="G58" s="256" t="s">
        <v>60</v>
      </c>
      <c r="H58" s="128"/>
      <c r="I58" s="27" t="s">
        <v>66</v>
      </c>
      <c r="J58" s="27">
        <v>2</v>
      </c>
      <c r="K58" s="261" t="s">
        <v>892</v>
      </c>
      <c r="L58" s="27" t="s">
        <v>44</v>
      </c>
      <c r="M58" s="27">
        <v>4</v>
      </c>
      <c r="N58" s="27" t="s">
        <v>48</v>
      </c>
      <c r="O58" s="6" t="s">
        <v>44</v>
      </c>
      <c r="P58" s="124"/>
    </row>
    <row r="59" spans="2:16" ht="12.75">
      <c r="B59" s="4" t="s">
        <v>151</v>
      </c>
      <c r="C59" s="6" t="s">
        <v>152</v>
      </c>
      <c r="D59" s="17" t="s">
        <v>153</v>
      </c>
      <c r="E59" s="6" t="s">
        <v>40</v>
      </c>
      <c r="F59" s="28">
        <v>1</v>
      </c>
      <c r="G59" s="256" t="s">
        <v>94</v>
      </c>
      <c r="H59" s="128"/>
      <c r="I59" s="27">
        <v>7</v>
      </c>
      <c r="J59" s="6">
        <v>7</v>
      </c>
      <c r="L59" s="6" t="s">
        <v>44</v>
      </c>
      <c r="M59" s="27" t="s">
        <v>48</v>
      </c>
      <c r="N59" s="27">
        <v>7</v>
      </c>
      <c r="O59" s="6" t="s">
        <v>44</v>
      </c>
      <c r="P59" s="124"/>
    </row>
    <row r="60" spans="2:16" ht="12.75">
      <c r="B60" s="4" t="s">
        <v>154</v>
      </c>
      <c r="C60" s="6" t="s">
        <v>152</v>
      </c>
      <c r="D60" s="28" t="s">
        <v>155</v>
      </c>
      <c r="E60" s="6" t="s">
        <v>40</v>
      </c>
      <c r="F60" s="28"/>
      <c r="G60" s="256" t="s">
        <v>94</v>
      </c>
      <c r="H60" s="128"/>
      <c r="I60" s="27">
        <v>7</v>
      </c>
      <c r="J60" s="6">
        <v>7</v>
      </c>
      <c r="K60" s="256"/>
      <c r="L60" s="6" t="s">
        <v>44</v>
      </c>
      <c r="M60" s="27" t="s">
        <v>48</v>
      </c>
      <c r="N60" s="27">
        <v>7</v>
      </c>
      <c r="O60" s="6" t="s">
        <v>44</v>
      </c>
      <c r="P60" s="124"/>
    </row>
    <row r="61" spans="2:16" ht="12.75">
      <c r="B61" s="4" t="s">
        <v>156</v>
      </c>
      <c r="C61" s="6" t="s">
        <v>152</v>
      </c>
      <c r="D61" s="17" t="s">
        <v>157</v>
      </c>
      <c r="E61" s="6" t="s">
        <v>40</v>
      </c>
      <c r="F61" s="28"/>
      <c r="G61" s="256"/>
      <c r="H61" s="128"/>
      <c r="I61" s="27">
        <v>7</v>
      </c>
      <c r="J61" s="6">
        <v>7</v>
      </c>
      <c r="K61" s="256"/>
      <c r="L61" s="6" t="s">
        <v>44</v>
      </c>
      <c r="M61" s="27" t="s">
        <v>48</v>
      </c>
      <c r="N61" s="27">
        <v>7</v>
      </c>
      <c r="O61" s="6" t="s">
        <v>44</v>
      </c>
      <c r="P61" s="124"/>
    </row>
    <row r="62" spans="2:16" s="116" customFormat="1" ht="12.75">
      <c r="B62" s="95" t="s">
        <v>158</v>
      </c>
      <c r="C62" s="120"/>
      <c r="D62" s="121" t="s">
        <v>159</v>
      </c>
      <c r="E62" s="120" t="s">
        <v>59</v>
      </c>
      <c r="F62" s="144">
        <v>0.02</v>
      </c>
      <c r="G62" s="269" t="s">
        <v>60</v>
      </c>
      <c r="H62" s="136"/>
      <c r="I62" s="131" t="s">
        <v>48</v>
      </c>
      <c r="J62" s="120" t="s">
        <v>48</v>
      </c>
      <c r="K62" s="258"/>
      <c r="L62" s="120" t="s">
        <v>48</v>
      </c>
      <c r="M62" s="131">
        <v>0.02</v>
      </c>
      <c r="N62" s="131" t="s">
        <v>48</v>
      </c>
      <c r="O62" s="120" t="s">
        <v>41</v>
      </c>
      <c r="P62" s="125"/>
    </row>
    <row r="63" spans="2:16" ht="12.75">
      <c r="B63" s="7" t="s">
        <v>160</v>
      </c>
      <c r="C63" s="6"/>
      <c r="D63" s="17" t="s">
        <v>161</v>
      </c>
      <c r="E63" s="6" t="s">
        <v>162</v>
      </c>
      <c r="F63" s="17">
        <v>30</v>
      </c>
      <c r="G63" s="256" t="s">
        <v>94</v>
      </c>
      <c r="H63" s="128"/>
      <c r="I63" s="27"/>
      <c r="J63" s="6"/>
      <c r="K63" s="256"/>
      <c r="L63" s="6"/>
      <c r="M63" s="27"/>
      <c r="N63" s="27"/>
      <c r="O63" s="6"/>
      <c r="P63" s="124"/>
    </row>
    <row r="64" spans="2:16" ht="12.75">
      <c r="B64" s="4" t="s">
        <v>163</v>
      </c>
      <c r="C64" s="6"/>
      <c r="D64" s="17" t="s">
        <v>164</v>
      </c>
      <c r="E64" s="6" t="s">
        <v>40</v>
      </c>
      <c r="F64" s="42"/>
      <c r="G64" s="268"/>
      <c r="H64" s="135"/>
      <c r="I64" s="27" t="s">
        <v>48</v>
      </c>
      <c r="J64" s="6" t="s">
        <v>48</v>
      </c>
      <c r="K64" s="256"/>
      <c r="L64" s="6" t="s">
        <v>48</v>
      </c>
      <c r="M64" s="27" t="s">
        <v>48</v>
      </c>
      <c r="N64" s="27">
        <v>60</v>
      </c>
      <c r="O64" s="6" t="s">
        <v>44</v>
      </c>
      <c r="P64" s="124"/>
    </row>
    <row r="65" spans="2:16" ht="12.75">
      <c r="B65" s="4" t="s">
        <v>165</v>
      </c>
      <c r="C65" s="6"/>
      <c r="D65" s="17" t="s">
        <v>166</v>
      </c>
      <c r="E65" s="6" t="s">
        <v>40</v>
      </c>
      <c r="F65" s="42"/>
      <c r="G65" s="268"/>
      <c r="H65" s="135"/>
      <c r="I65" s="27" t="s">
        <v>48</v>
      </c>
      <c r="J65" s="6" t="s">
        <v>48</v>
      </c>
      <c r="K65" s="256"/>
      <c r="L65" s="6" t="s">
        <v>48</v>
      </c>
      <c r="M65" s="27" t="s">
        <v>48</v>
      </c>
      <c r="N65" s="27">
        <v>2000</v>
      </c>
      <c r="O65" s="6" t="s">
        <v>44</v>
      </c>
      <c r="P65" s="124"/>
    </row>
    <row r="66" spans="2:16" ht="32.25">
      <c r="B66" s="4" t="s">
        <v>167</v>
      </c>
      <c r="D66" s="17" t="s">
        <v>168</v>
      </c>
      <c r="E66" s="6" t="s">
        <v>162</v>
      </c>
      <c r="F66" s="17">
        <v>20</v>
      </c>
      <c r="G66" s="256" t="s">
        <v>56</v>
      </c>
      <c r="H66" s="128"/>
      <c r="I66" s="27">
        <v>3</v>
      </c>
      <c r="J66" s="6">
        <v>3</v>
      </c>
      <c r="K66" s="256" t="s">
        <v>893</v>
      </c>
      <c r="L66" s="6" t="s">
        <v>169</v>
      </c>
      <c r="M66" s="6" t="s">
        <v>48</v>
      </c>
      <c r="N66" s="27">
        <v>200</v>
      </c>
      <c r="O66" s="6" t="s">
        <v>170</v>
      </c>
      <c r="P66" s="124"/>
    </row>
    <row r="67" spans="2:16" ht="12.75">
      <c r="B67" s="4" t="s">
        <v>171</v>
      </c>
      <c r="D67" s="17" t="s">
        <v>172</v>
      </c>
      <c r="E67" s="6" t="s">
        <v>162</v>
      </c>
      <c r="F67" s="42"/>
      <c r="G67" s="256"/>
      <c r="H67" s="128"/>
      <c r="I67" s="27" t="s">
        <v>48</v>
      </c>
      <c r="J67" s="3" t="s">
        <v>48</v>
      </c>
      <c r="L67" s="6" t="s">
        <v>48</v>
      </c>
      <c r="M67" s="6" t="s">
        <v>48</v>
      </c>
      <c r="N67" s="27">
        <v>3</v>
      </c>
      <c r="O67" s="6" t="s">
        <v>44</v>
      </c>
      <c r="P67" s="124"/>
    </row>
    <row r="68" spans="2:16" ht="12.75">
      <c r="B68" s="4" t="s">
        <v>173</v>
      </c>
      <c r="D68" s="17" t="s">
        <v>174</v>
      </c>
      <c r="E68" s="6" t="s">
        <v>40</v>
      </c>
      <c r="F68" s="42"/>
      <c r="G68" s="268"/>
      <c r="H68" s="135"/>
      <c r="I68" s="27"/>
      <c r="L68" s="6"/>
      <c r="M68" s="6" t="s">
        <v>48</v>
      </c>
      <c r="N68" s="27">
        <v>200</v>
      </c>
      <c r="O68" s="6" t="s">
        <v>44</v>
      </c>
      <c r="P68" s="124"/>
    </row>
    <row r="69" spans="2:16" s="119" customFormat="1" ht="12.75">
      <c r="B69" s="175" t="s">
        <v>175</v>
      </c>
      <c r="C69" s="178"/>
      <c r="D69" s="177" t="s">
        <v>176</v>
      </c>
      <c r="E69" s="178" t="s">
        <v>59</v>
      </c>
      <c r="F69" s="245" t="s">
        <v>177</v>
      </c>
      <c r="G69" s="257"/>
      <c r="H69" s="189"/>
      <c r="I69" s="180"/>
      <c r="J69" s="176"/>
      <c r="K69" s="262"/>
      <c r="L69" s="178"/>
      <c r="M69" s="178"/>
      <c r="N69" s="180"/>
      <c r="O69" s="178"/>
      <c r="P69" s="190"/>
    </row>
    <row r="70" spans="2:16" ht="32.25">
      <c r="B70" s="4" t="s">
        <v>178</v>
      </c>
      <c r="C70" s="6"/>
      <c r="D70" s="17" t="s">
        <v>179</v>
      </c>
      <c r="E70" s="6" t="s">
        <v>47</v>
      </c>
      <c r="F70" s="17">
        <v>10</v>
      </c>
      <c r="G70" s="261" t="s">
        <v>60</v>
      </c>
      <c r="H70" s="128"/>
      <c r="I70" s="27" t="s">
        <v>66</v>
      </c>
      <c r="J70" s="6">
        <v>5</v>
      </c>
      <c r="K70" s="256" t="s">
        <v>894</v>
      </c>
      <c r="L70" s="6" t="s">
        <v>44</v>
      </c>
      <c r="M70" s="6">
        <v>10</v>
      </c>
      <c r="N70" s="27" t="s">
        <v>48</v>
      </c>
      <c r="O70" s="6" t="s">
        <v>44</v>
      </c>
      <c r="P70" s="124"/>
    </row>
    <row r="71" spans="2:16" s="119" customFormat="1" ht="12.75">
      <c r="B71" s="175" t="s">
        <v>180</v>
      </c>
      <c r="C71" s="178"/>
      <c r="D71" s="177" t="s">
        <v>181</v>
      </c>
      <c r="E71" s="178" t="s">
        <v>59</v>
      </c>
      <c r="F71" s="245" t="s">
        <v>177</v>
      </c>
      <c r="G71" s="257"/>
      <c r="H71" s="179"/>
      <c r="I71" s="180"/>
      <c r="J71" s="178"/>
      <c r="K71" s="257"/>
      <c r="L71" s="178"/>
      <c r="M71" s="178"/>
      <c r="N71" s="180"/>
      <c r="O71" s="178"/>
      <c r="P71" s="190"/>
    </row>
    <row r="72" spans="2:16" ht="12.75">
      <c r="B72" s="4" t="s">
        <v>182</v>
      </c>
      <c r="D72" s="17" t="s">
        <v>183</v>
      </c>
      <c r="E72" s="6" t="s">
        <v>40</v>
      </c>
      <c r="F72" s="17">
        <v>30000</v>
      </c>
      <c r="G72" s="256"/>
      <c r="H72" s="128"/>
      <c r="I72" s="27"/>
      <c r="L72" s="4"/>
      <c r="M72" s="6"/>
      <c r="N72" s="27"/>
      <c r="O72" s="4"/>
      <c r="P72" s="140"/>
    </row>
    <row r="73" spans="2:16" ht="12.75">
      <c r="B73" s="175" t="s">
        <v>184</v>
      </c>
      <c r="C73" s="178"/>
      <c r="D73" s="17" t="s">
        <v>185</v>
      </c>
      <c r="E73" s="6" t="s">
        <v>59</v>
      </c>
      <c r="F73" s="207" t="s">
        <v>177</v>
      </c>
      <c r="G73" s="256"/>
      <c r="H73" s="128"/>
      <c r="I73" s="27"/>
      <c r="J73" s="6"/>
      <c r="K73" s="256"/>
      <c r="L73" s="6"/>
      <c r="M73" s="6"/>
      <c r="N73" s="27"/>
      <c r="O73" s="6"/>
      <c r="P73" s="124"/>
    </row>
    <row r="74" spans="2:16" s="119" customFormat="1" ht="12.75">
      <c r="B74" s="175" t="s">
        <v>186</v>
      </c>
      <c r="C74" s="178"/>
      <c r="D74" s="177" t="s">
        <v>187</v>
      </c>
      <c r="E74" s="178" t="s">
        <v>59</v>
      </c>
      <c r="F74" s="245" t="s">
        <v>177</v>
      </c>
      <c r="G74" s="257"/>
      <c r="H74" s="179"/>
      <c r="I74" s="180"/>
      <c r="J74" s="178"/>
      <c r="K74" s="257"/>
      <c r="L74" s="178"/>
      <c r="M74" s="178"/>
      <c r="N74" s="180"/>
      <c r="O74" s="178"/>
      <c r="P74" s="190"/>
    </row>
    <row r="75" spans="2:16" s="119" customFormat="1" ht="21.75">
      <c r="B75" s="175" t="s">
        <v>188</v>
      </c>
      <c r="C75" s="178"/>
      <c r="D75" s="177" t="s">
        <v>189</v>
      </c>
      <c r="E75" s="178" t="s">
        <v>59</v>
      </c>
      <c r="F75" s="245" t="s">
        <v>177</v>
      </c>
      <c r="G75" s="257"/>
      <c r="H75" s="179"/>
      <c r="I75" s="27" t="s">
        <v>66</v>
      </c>
      <c r="J75" s="6">
        <v>0.2</v>
      </c>
      <c r="K75" s="256" t="s">
        <v>895</v>
      </c>
      <c r="L75" s="6" t="s">
        <v>48</v>
      </c>
      <c r="M75" s="6">
        <v>0.2</v>
      </c>
      <c r="N75" s="27" t="s">
        <v>48</v>
      </c>
      <c r="O75" s="6" t="s">
        <v>48</v>
      </c>
      <c r="P75" s="190"/>
    </row>
    <row r="76" spans="2:16" ht="12.75">
      <c r="B76" s="4" t="s">
        <v>190</v>
      </c>
      <c r="D76" s="17" t="s">
        <v>191</v>
      </c>
      <c r="E76" s="6" t="s">
        <v>40</v>
      </c>
      <c r="F76" s="17">
        <v>300</v>
      </c>
      <c r="G76" s="256" t="s">
        <v>69</v>
      </c>
      <c r="H76" s="128"/>
      <c r="I76" s="27"/>
      <c r="L76" s="4"/>
      <c r="M76" s="6"/>
      <c r="N76" s="27"/>
      <c r="O76" s="4"/>
      <c r="P76" s="140"/>
    </row>
    <row r="77" spans="2:16" ht="12.75">
      <c r="B77" s="4" t="s">
        <v>192</v>
      </c>
      <c r="D77" s="17" t="s">
        <v>193</v>
      </c>
      <c r="E77" s="6" t="s">
        <v>59</v>
      </c>
      <c r="F77" s="17">
        <v>0.3</v>
      </c>
      <c r="G77" s="256" t="s">
        <v>60</v>
      </c>
      <c r="H77" s="128"/>
      <c r="I77" s="27"/>
      <c r="L77" s="4"/>
      <c r="M77" s="6"/>
      <c r="N77" s="27"/>
      <c r="O77" s="4"/>
      <c r="P77" s="140"/>
    </row>
    <row r="78" spans="2:16" ht="12.75">
      <c r="B78" s="4" t="s">
        <v>194</v>
      </c>
      <c r="D78" s="17" t="s">
        <v>195</v>
      </c>
      <c r="E78" s="6" t="s">
        <v>40</v>
      </c>
      <c r="F78" s="42"/>
      <c r="G78" s="268"/>
      <c r="H78" s="135"/>
      <c r="I78" s="27" t="s">
        <v>48</v>
      </c>
      <c r="J78" s="3" t="s">
        <v>48</v>
      </c>
      <c r="L78" s="6" t="s">
        <v>48</v>
      </c>
      <c r="M78" s="6" t="s">
        <v>48</v>
      </c>
      <c r="N78" s="27">
        <v>300</v>
      </c>
      <c r="O78" s="6" t="s">
        <v>44</v>
      </c>
      <c r="P78" s="124"/>
    </row>
    <row r="79" spans="2:16" ht="12.75">
      <c r="B79" s="4" t="s">
        <v>196</v>
      </c>
      <c r="D79" s="17" t="s">
        <v>197</v>
      </c>
      <c r="E79" s="6" t="s">
        <v>47</v>
      </c>
      <c r="F79" s="17">
        <v>0.002</v>
      </c>
      <c r="G79" s="256" t="s">
        <v>60</v>
      </c>
      <c r="H79" s="128"/>
      <c r="I79" s="27"/>
      <c r="L79" s="4"/>
      <c r="M79" s="6"/>
      <c r="N79" s="27"/>
      <c r="O79" s="4"/>
      <c r="P79" s="140"/>
    </row>
    <row r="80" spans="2:16" s="119" customFormat="1" ht="12.75">
      <c r="B80" s="175" t="s">
        <v>198</v>
      </c>
      <c r="C80" s="176"/>
      <c r="D80" s="177" t="s">
        <v>199</v>
      </c>
      <c r="E80" s="178" t="s">
        <v>72</v>
      </c>
      <c r="F80" s="182">
        <v>300</v>
      </c>
      <c r="G80" s="271" t="s">
        <v>200</v>
      </c>
      <c r="H80" s="179"/>
      <c r="I80" s="180"/>
      <c r="J80" s="176"/>
      <c r="K80" s="262"/>
      <c r="L80" s="175"/>
      <c r="M80" s="178"/>
      <c r="N80" s="180"/>
      <c r="O80" s="175"/>
      <c r="P80" s="181"/>
    </row>
    <row r="81" spans="2:16" ht="12.75">
      <c r="B81" s="4" t="s">
        <v>201</v>
      </c>
      <c r="D81" s="17" t="s">
        <v>202</v>
      </c>
      <c r="E81" s="6" t="s">
        <v>162</v>
      </c>
      <c r="F81" s="42"/>
      <c r="G81" s="256"/>
      <c r="H81" s="128"/>
      <c r="I81" s="27"/>
      <c r="L81" s="6"/>
      <c r="M81" s="6" t="s">
        <v>48</v>
      </c>
      <c r="N81" s="27">
        <v>90</v>
      </c>
      <c r="O81" s="6" t="s">
        <v>44</v>
      </c>
      <c r="P81" s="124"/>
    </row>
    <row r="82" spans="2:16" ht="12.75">
      <c r="B82" s="4" t="s">
        <v>203</v>
      </c>
      <c r="D82" s="17" t="s">
        <v>204</v>
      </c>
      <c r="E82" s="6" t="s">
        <v>40</v>
      </c>
      <c r="F82" s="17"/>
      <c r="G82" s="256"/>
      <c r="H82" s="128"/>
      <c r="I82" s="27"/>
      <c r="L82" s="6"/>
      <c r="M82" s="6"/>
      <c r="N82" s="27">
        <v>90</v>
      </c>
      <c r="O82" s="6" t="s">
        <v>44</v>
      </c>
      <c r="P82" s="124"/>
    </row>
    <row r="83" spans="2:16" ht="12.75">
      <c r="B83" s="7" t="s">
        <v>205</v>
      </c>
      <c r="C83" s="6" t="s">
        <v>206</v>
      </c>
      <c r="D83" s="17" t="s">
        <v>207</v>
      </c>
      <c r="E83" s="6" t="s">
        <v>59</v>
      </c>
      <c r="F83" s="17">
        <v>6</v>
      </c>
      <c r="G83" s="256" t="s">
        <v>60</v>
      </c>
      <c r="H83" s="128"/>
      <c r="I83" s="27" t="s">
        <v>66</v>
      </c>
      <c r="J83" s="5">
        <v>80</v>
      </c>
      <c r="K83" s="256" t="s">
        <v>929</v>
      </c>
      <c r="L83" s="6" t="s">
        <v>44</v>
      </c>
      <c r="M83" s="6">
        <v>6</v>
      </c>
      <c r="N83" s="27" t="s">
        <v>48</v>
      </c>
      <c r="O83" s="6" t="s">
        <v>41</v>
      </c>
      <c r="P83" s="124"/>
    </row>
    <row r="84" spans="2:16" ht="12.75">
      <c r="B84" s="7" t="s">
        <v>208</v>
      </c>
      <c r="C84" s="6" t="s">
        <v>206</v>
      </c>
      <c r="D84" s="17" t="s">
        <v>209</v>
      </c>
      <c r="E84" s="6" t="s">
        <v>59</v>
      </c>
      <c r="F84" s="17">
        <v>40</v>
      </c>
      <c r="G84" s="256" t="s">
        <v>60</v>
      </c>
      <c r="H84" s="128"/>
      <c r="I84" s="27" t="s">
        <v>66</v>
      </c>
      <c r="J84" s="5">
        <v>80</v>
      </c>
      <c r="K84" s="256" t="s">
        <v>929</v>
      </c>
      <c r="L84" s="6" t="s">
        <v>44</v>
      </c>
      <c r="M84" s="6">
        <v>40</v>
      </c>
      <c r="N84" s="27" t="s">
        <v>48</v>
      </c>
      <c r="O84" s="6" t="s">
        <v>41</v>
      </c>
      <c r="P84" s="124"/>
    </row>
    <row r="85" spans="2:16" ht="12.75">
      <c r="B85" s="4" t="s">
        <v>210</v>
      </c>
      <c r="C85" s="44" t="s">
        <v>206</v>
      </c>
      <c r="D85" s="17" t="s">
        <v>211</v>
      </c>
      <c r="E85" s="6" t="s">
        <v>40</v>
      </c>
      <c r="F85" s="17">
        <v>10</v>
      </c>
      <c r="G85" s="256" t="s">
        <v>87</v>
      </c>
      <c r="H85" s="128"/>
      <c r="I85" s="27" t="s">
        <v>48</v>
      </c>
      <c r="J85" s="5"/>
      <c r="K85" s="256" t="s">
        <v>929</v>
      </c>
      <c r="L85" s="6" t="s">
        <v>48</v>
      </c>
      <c r="M85" s="6" t="s">
        <v>48</v>
      </c>
      <c r="N85" s="27">
        <v>10</v>
      </c>
      <c r="O85" s="6" t="s">
        <v>41</v>
      </c>
      <c r="P85" s="124"/>
    </row>
    <row r="86" spans="2:16" s="116" customFormat="1" ht="12.75">
      <c r="B86" s="95" t="s">
        <v>212</v>
      </c>
      <c r="C86" s="44"/>
      <c r="D86" s="121" t="s">
        <v>213</v>
      </c>
      <c r="E86" s="120" t="s">
        <v>72</v>
      </c>
      <c r="F86" s="144">
        <v>100</v>
      </c>
      <c r="G86" s="258"/>
      <c r="H86" s="137"/>
      <c r="I86" s="131"/>
      <c r="J86" s="145"/>
      <c r="K86" s="263"/>
      <c r="L86" s="120"/>
      <c r="M86" s="120"/>
      <c r="N86" s="131"/>
      <c r="O86" s="120"/>
      <c r="P86" s="125"/>
    </row>
    <row r="87" spans="2:16" ht="12.75">
      <c r="B87" s="4" t="s">
        <v>214</v>
      </c>
      <c r="D87" s="17" t="s">
        <v>215</v>
      </c>
      <c r="E87" s="6" t="s">
        <v>40</v>
      </c>
      <c r="F87" s="17">
        <v>700</v>
      </c>
      <c r="G87" s="256" t="s">
        <v>94</v>
      </c>
      <c r="H87" s="128"/>
      <c r="I87" s="27"/>
      <c r="J87" s="6"/>
      <c r="K87" s="256"/>
      <c r="L87" s="4"/>
      <c r="M87" s="6"/>
      <c r="N87" s="27"/>
      <c r="O87" s="4"/>
      <c r="P87" s="140"/>
    </row>
    <row r="88" spans="2:16" ht="12.75">
      <c r="B88" s="4" t="s">
        <v>216</v>
      </c>
      <c r="D88" s="17" t="s">
        <v>217</v>
      </c>
      <c r="E88" s="6" t="s">
        <v>162</v>
      </c>
      <c r="F88" s="17">
        <v>100</v>
      </c>
      <c r="G88" s="256"/>
      <c r="H88" s="128"/>
      <c r="I88" s="27"/>
      <c r="J88" s="6"/>
      <c r="K88" s="256"/>
      <c r="L88" s="6"/>
      <c r="M88" s="6" t="s">
        <v>48</v>
      </c>
      <c r="N88" s="27" t="s">
        <v>48</v>
      </c>
      <c r="O88" s="4"/>
      <c r="P88" s="140"/>
    </row>
    <row r="89" spans="2:16" ht="12.75">
      <c r="B89" s="4" t="s">
        <v>218</v>
      </c>
      <c r="D89" s="17" t="s">
        <v>219</v>
      </c>
      <c r="E89" s="6" t="s">
        <v>40</v>
      </c>
      <c r="F89" s="94">
        <v>300</v>
      </c>
      <c r="G89" s="269" t="s">
        <v>87</v>
      </c>
      <c r="H89" s="136"/>
      <c r="I89" s="27"/>
      <c r="L89" s="6"/>
      <c r="M89" s="6"/>
      <c r="N89" s="27">
        <v>400</v>
      </c>
      <c r="O89" s="6" t="s">
        <v>44</v>
      </c>
      <c r="P89" s="124"/>
    </row>
    <row r="90" spans="2:16" ht="12.75">
      <c r="B90" s="4" t="s">
        <v>220</v>
      </c>
      <c r="D90" s="17" t="s">
        <v>221</v>
      </c>
      <c r="E90" s="6" t="s">
        <v>72</v>
      </c>
      <c r="F90" s="17">
        <v>7000</v>
      </c>
      <c r="G90" s="256"/>
      <c r="H90" s="128"/>
      <c r="I90" s="27"/>
      <c r="M90" s="6"/>
      <c r="P90" s="142"/>
    </row>
    <row r="91" spans="2:16" ht="12.75">
      <c r="B91" s="4" t="s">
        <v>222</v>
      </c>
      <c r="D91" s="17" t="s">
        <v>223</v>
      </c>
      <c r="E91" s="6" t="s">
        <v>40</v>
      </c>
      <c r="F91" s="37"/>
      <c r="G91" s="268"/>
      <c r="H91" s="135"/>
      <c r="I91" s="27"/>
      <c r="J91" s="6"/>
      <c r="K91" s="256"/>
      <c r="L91" s="4"/>
      <c r="M91" s="6"/>
      <c r="N91" s="27">
        <v>700</v>
      </c>
      <c r="O91" s="6" t="s">
        <v>44</v>
      </c>
      <c r="P91" s="124"/>
    </row>
    <row r="92" spans="2:16" ht="32.25">
      <c r="B92" s="4" t="s">
        <v>224</v>
      </c>
      <c r="D92" s="17" t="s">
        <v>225</v>
      </c>
      <c r="E92" s="6" t="s">
        <v>40</v>
      </c>
      <c r="F92" s="37"/>
      <c r="G92" s="268"/>
      <c r="H92" s="135"/>
      <c r="I92" s="27">
        <v>40</v>
      </c>
      <c r="J92" s="6">
        <v>40</v>
      </c>
      <c r="K92" s="256" t="s">
        <v>896</v>
      </c>
      <c r="L92" s="6" t="s">
        <v>170</v>
      </c>
      <c r="M92" s="6" t="s">
        <v>48</v>
      </c>
      <c r="N92" s="27">
        <v>40</v>
      </c>
      <c r="O92" s="6" t="s">
        <v>170</v>
      </c>
      <c r="P92" s="124"/>
    </row>
    <row r="93" spans="2:16" ht="12.75">
      <c r="B93" s="4" t="s">
        <v>226</v>
      </c>
      <c r="D93" s="17" t="s">
        <v>227</v>
      </c>
      <c r="E93" s="6" t="s">
        <v>72</v>
      </c>
      <c r="F93" s="17">
        <v>700</v>
      </c>
      <c r="G93" s="256" t="s">
        <v>63</v>
      </c>
      <c r="H93" s="128"/>
      <c r="I93" s="27"/>
      <c r="J93" s="6"/>
      <c r="K93" s="256"/>
      <c r="L93" s="4"/>
      <c r="M93" s="6"/>
      <c r="N93" s="27"/>
      <c r="O93" s="4"/>
      <c r="P93" s="140"/>
    </row>
    <row r="94" spans="2:16" ht="21.75">
      <c r="B94" s="4" t="s">
        <v>228</v>
      </c>
      <c r="D94" s="17" t="s">
        <v>229</v>
      </c>
      <c r="E94" s="6" t="s">
        <v>59</v>
      </c>
      <c r="F94" s="17">
        <v>3</v>
      </c>
      <c r="G94" s="256" t="s">
        <v>60</v>
      </c>
      <c r="H94" s="128"/>
      <c r="I94" s="27" t="s">
        <v>66</v>
      </c>
      <c r="J94" s="6">
        <v>5</v>
      </c>
      <c r="K94" s="256" t="s">
        <v>897</v>
      </c>
      <c r="L94" s="6" t="s">
        <v>44</v>
      </c>
      <c r="M94" s="6">
        <v>3</v>
      </c>
      <c r="N94" s="27" t="s">
        <v>48</v>
      </c>
      <c r="O94" s="6" t="s">
        <v>44</v>
      </c>
      <c r="P94" s="140"/>
    </row>
    <row r="95" spans="2:16" ht="12.75">
      <c r="B95" s="4" t="s">
        <v>230</v>
      </c>
      <c r="D95" s="17" t="s">
        <v>231</v>
      </c>
      <c r="E95" s="6" t="s">
        <v>40</v>
      </c>
      <c r="F95" s="37"/>
      <c r="G95" s="268"/>
      <c r="H95" s="135"/>
      <c r="I95" s="27"/>
      <c r="J95" s="6"/>
      <c r="K95" s="256"/>
      <c r="L95" s="6"/>
      <c r="M95" s="6"/>
      <c r="N95" s="27">
        <v>700</v>
      </c>
      <c r="O95" s="6" t="s">
        <v>44</v>
      </c>
      <c r="P95" s="124"/>
    </row>
    <row r="96" spans="2:16" ht="12.75">
      <c r="B96" s="4" t="s">
        <v>232</v>
      </c>
      <c r="D96" s="17" t="s">
        <v>233</v>
      </c>
      <c r="E96" s="6" t="s">
        <v>40</v>
      </c>
      <c r="F96" s="17">
        <v>100</v>
      </c>
      <c r="G96" s="256" t="s">
        <v>87</v>
      </c>
      <c r="H96" s="128"/>
      <c r="I96" s="27"/>
      <c r="J96" s="6"/>
      <c r="K96" s="256"/>
      <c r="L96" s="6"/>
      <c r="M96" s="6"/>
      <c r="N96" s="27">
        <v>100</v>
      </c>
      <c r="O96" s="6" t="s">
        <v>44</v>
      </c>
      <c r="P96" s="124"/>
    </row>
    <row r="97" spans="2:16" ht="32.25">
      <c r="B97" s="4" t="s">
        <v>234</v>
      </c>
      <c r="D97" s="17" t="s">
        <v>235</v>
      </c>
      <c r="E97" s="6" t="s">
        <v>59</v>
      </c>
      <c r="F97" s="37"/>
      <c r="G97" s="256" t="s">
        <v>60</v>
      </c>
      <c r="H97" s="128"/>
      <c r="I97" s="27" t="s">
        <v>66</v>
      </c>
      <c r="J97" s="6">
        <v>2</v>
      </c>
      <c r="K97" s="256" t="s">
        <v>898</v>
      </c>
      <c r="L97" s="6" t="s">
        <v>44</v>
      </c>
      <c r="M97" s="6">
        <v>0.1</v>
      </c>
      <c r="N97" s="27" t="s">
        <v>48</v>
      </c>
      <c r="O97" s="6" t="s">
        <v>44</v>
      </c>
      <c r="P97" s="124"/>
    </row>
    <row r="98" spans="2:16" s="116" customFormat="1" ht="12.75">
      <c r="B98" s="95" t="s">
        <v>236</v>
      </c>
      <c r="C98" s="149"/>
      <c r="D98" s="121" t="s">
        <v>237</v>
      </c>
      <c r="E98" s="120" t="s">
        <v>72</v>
      </c>
      <c r="F98" s="144">
        <v>100</v>
      </c>
      <c r="G98" s="269" t="s">
        <v>56</v>
      </c>
      <c r="H98" s="136"/>
      <c r="I98" s="131"/>
      <c r="J98" s="120"/>
      <c r="K98" s="258"/>
      <c r="L98" s="120"/>
      <c r="M98" s="120"/>
      <c r="N98" s="131"/>
      <c r="O98" s="120"/>
      <c r="P98" s="125"/>
    </row>
    <row r="99" spans="2:16" s="101" customFormat="1" ht="12.75">
      <c r="B99" s="9" t="s">
        <v>238</v>
      </c>
      <c r="C99" s="164" t="s">
        <v>239</v>
      </c>
      <c r="D99" s="19" t="s">
        <v>240</v>
      </c>
      <c r="E99" s="10" t="s">
        <v>72</v>
      </c>
      <c r="F99" s="209"/>
      <c r="G99" s="272"/>
      <c r="H99" s="210"/>
      <c r="I99" s="25"/>
      <c r="J99" s="10">
        <v>60</v>
      </c>
      <c r="K99" s="254"/>
      <c r="L99" s="10" t="s">
        <v>44</v>
      </c>
      <c r="M99" s="10"/>
      <c r="N99" s="25"/>
      <c r="O99" s="10"/>
      <c r="P99" s="211"/>
    </row>
    <row r="100" spans="2:16" ht="12.75">
      <c r="B100" s="4" t="s">
        <v>241</v>
      </c>
      <c r="D100" s="17" t="s">
        <v>242</v>
      </c>
      <c r="E100" s="6" t="s">
        <v>40</v>
      </c>
      <c r="F100" s="17">
        <v>100</v>
      </c>
      <c r="G100" s="256" t="s">
        <v>87</v>
      </c>
      <c r="H100" s="128"/>
      <c r="I100" s="27">
        <v>100</v>
      </c>
      <c r="J100" s="6">
        <v>100</v>
      </c>
      <c r="K100" s="256" t="s">
        <v>899</v>
      </c>
      <c r="L100" s="6" t="s">
        <v>44</v>
      </c>
      <c r="M100" s="6"/>
      <c r="N100" s="27">
        <v>100</v>
      </c>
      <c r="O100" s="6" t="s">
        <v>44</v>
      </c>
      <c r="P100" s="124"/>
    </row>
    <row r="101" spans="2:16" ht="12.75">
      <c r="B101" s="7" t="s">
        <v>243</v>
      </c>
      <c r="C101" s="6" t="s">
        <v>206</v>
      </c>
      <c r="D101" s="17" t="s">
        <v>244</v>
      </c>
      <c r="E101" s="6" t="s">
        <v>162</v>
      </c>
      <c r="F101" s="37"/>
      <c r="G101" s="256"/>
      <c r="H101" s="128"/>
      <c r="I101" s="27">
        <v>60</v>
      </c>
      <c r="J101" s="5">
        <v>80</v>
      </c>
      <c r="K101" s="256" t="s">
        <v>929</v>
      </c>
      <c r="L101" s="6" t="s">
        <v>44</v>
      </c>
      <c r="M101" s="6"/>
      <c r="N101" s="27">
        <v>4</v>
      </c>
      <c r="O101" s="6" t="s">
        <v>41</v>
      </c>
      <c r="P101" s="124"/>
    </row>
    <row r="102" spans="2:16" s="119" customFormat="1" ht="32.25">
      <c r="B102" s="300" t="s">
        <v>956</v>
      </c>
      <c r="C102" s="178"/>
      <c r="D102" s="177" t="s">
        <v>952</v>
      </c>
      <c r="E102" s="178" t="s">
        <v>955</v>
      </c>
      <c r="F102" s="182">
        <v>280</v>
      </c>
      <c r="G102" s="271" t="s">
        <v>953</v>
      </c>
      <c r="H102" s="179"/>
      <c r="I102" s="180"/>
      <c r="J102" s="301"/>
      <c r="K102" s="257"/>
      <c r="L102" s="178"/>
      <c r="M102" s="178"/>
      <c r="N102" s="180"/>
      <c r="O102" s="178"/>
      <c r="P102" s="190"/>
    </row>
    <row r="103" spans="2:16" ht="12.75">
      <c r="B103" s="7" t="s">
        <v>245</v>
      </c>
      <c r="C103" s="6" t="s">
        <v>206</v>
      </c>
      <c r="D103" s="17" t="s">
        <v>246</v>
      </c>
      <c r="E103" s="6" t="s">
        <v>59</v>
      </c>
      <c r="F103" s="17">
        <v>60</v>
      </c>
      <c r="G103" s="256" t="s">
        <v>60</v>
      </c>
      <c r="H103" s="128"/>
      <c r="I103" s="27" t="s">
        <v>66</v>
      </c>
      <c r="J103" s="5">
        <v>80</v>
      </c>
      <c r="K103" s="256" t="s">
        <v>929</v>
      </c>
      <c r="L103" s="6" t="s">
        <v>44</v>
      </c>
      <c r="M103" s="6">
        <v>60</v>
      </c>
      <c r="N103" s="27" t="s">
        <v>48</v>
      </c>
      <c r="O103" s="6" t="s">
        <v>41</v>
      </c>
      <c r="P103" s="140"/>
    </row>
    <row r="104" spans="2:16" ht="12.75">
      <c r="B104" s="4" t="s">
        <v>247</v>
      </c>
      <c r="C104" s="6" t="s">
        <v>206</v>
      </c>
      <c r="D104" s="17" t="s">
        <v>248</v>
      </c>
      <c r="E104" s="6" t="s">
        <v>162</v>
      </c>
      <c r="F104" s="17"/>
      <c r="G104" s="256"/>
      <c r="H104" s="128"/>
      <c r="I104" s="27"/>
      <c r="J104" s="6"/>
      <c r="K104" s="256" t="s">
        <v>929</v>
      </c>
      <c r="L104" s="6" t="s">
        <v>249</v>
      </c>
      <c r="M104" s="6"/>
      <c r="N104" s="27">
        <v>3</v>
      </c>
      <c r="O104" s="6" t="s">
        <v>44</v>
      </c>
      <c r="P104" s="124"/>
    </row>
    <row r="105" spans="2:16" ht="12.75">
      <c r="B105" s="4" t="s">
        <v>250</v>
      </c>
      <c r="D105" s="17" t="s">
        <v>251</v>
      </c>
      <c r="E105" s="6" t="s">
        <v>40</v>
      </c>
      <c r="F105" s="17">
        <v>30</v>
      </c>
      <c r="G105" s="256" t="s">
        <v>63</v>
      </c>
      <c r="H105" s="128"/>
      <c r="I105" s="27"/>
      <c r="J105" s="6"/>
      <c r="K105" s="256"/>
      <c r="L105" s="4"/>
      <c r="M105" s="6"/>
      <c r="N105" s="27">
        <v>40</v>
      </c>
      <c r="O105" s="6" t="s">
        <v>41</v>
      </c>
      <c r="P105" s="124"/>
    </row>
    <row r="106" spans="2:16" ht="12.75">
      <c r="B106" s="95" t="s">
        <v>252</v>
      </c>
      <c r="C106" s="302" t="s">
        <v>504</v>
      </c>
      <c r="D106" s="17" t="s">
        <v>253</v>
      </c>
      <c r="E106" s="6" t="s">
        <v>59</v>
      </c>
      <c r="F106" s="17">
        <v>30</v>
      </c>
      <c r="G106" s="256" t="s">
        <v>60</v>
      </c>
      <c r="H106" s="128"/>
      <c r="I106" s="27"/>
      <c r="J106" s="6"/>
      <c r="K106" s="256"/>
      <c r="L106" s="6" t="s">
        <v>249</v>
      </c>
      <c r="M106" s="6">
        <v>15</v>
      </c>
      <c r="N106" s="27" t="s">
        <v>48</v>
      </c>
      <c r="O106" s="6" t="s">
        <v>44</v>
      </c>
      <c r="P106" s="124"/>
    </row>
    <row r="107" spans="2:16" ht="12.75">
      <c r="B107" s="4" t="s">
        <v>254</v>
      </c>
      <c r="D107" s="17" t="s">
        <v>255</v>
      </c>
      <c r="E107" s="6" t="s">
        <v>40</v>
      </c>
      <c r="F107" s="17"/>
      <c r="G107" s="256"/>
      <c r="H107" s="128"/>
      <c r="I107" s="27"/>
      <c r="J107" s="6"/>
      <c r="K107" s="256"/>
      <c r="L107" s="6" t="s">
        <v>249</v>
      </c>
      <c r="M107" s="6"/>
      <c r="N107" s="27">
        <v>100</v>
      </c>
      <c r="O107" s="6" t="s">
        <v>44</v>
      </c>
      <c r="P107" s="124"/>
    </row>
    <row r="108" spans="2:16" ht="12.75">
      <c r="B108" s="4" t="s">
        <v>256</v>
      </c>
      <c r="D108" s="17" t="s">
        <v>257</v>
      </c>
      <c r="E108" s="6" t="s">
        <v>40</v>
      </c>
      <c r="F108" s="17"/>
      <c r="G108" s="256"/>
      <c r="H108" s="128"/>
      <c r="I108" s="27"/>
      <c r="J108" s="6"/>
      <c r="K108" s="256"/>
      <c r="L108" s="6" t="s">
        <v>249</v>
      </c>
      <c r="M108" s="6"/>
      <c r="N108" s="27">
        <v>100</v>
      </c>
      <c r="O108" s="6" t="s">
        <v>44</v>
      </c>
      <c r="P108" s="124"/>
    </row>
    <row r="109" spans="2:16" ht="12.75">
      <c r="B109" s="4" t="s">
        <v>258</v>
      </c>
      <c r="D109" s="17" t="s">
        <v>259</v>
      </c>
      <c r="E109" s="6" t="s">
        <v>40</v>
      </c>
      <c r="F109" s="94">
        <v>20</v>
      </c>
      <c r="G109" s="269" t="s">
        <v>94</v>
      </c>
      <c r="H109" s="136"/>
      <c r="I109" s="27"/>
      <c r="J109" s="6"/>
      <c r="K109" s="256"/>
      <c r="L109" s="4"/>
      <c r="M109" s="6"/>
      <c r="N109" s="27">
        <v>20</v>
      </c>
      <c r="O109" s="6" t="s">
        <v>44</v>
      </c>
      <c r="P109" s="124"/>
    </row>
    <row r="110" spans="2:16" s="116" customFormat="1" ht="12.75">
      <c r="B110" s="95" t="s">
        <v>260</v>
      </c>
      <c r="C110" s="149"/>
      <c r="D110" s="121" t="s">
        <v>261</v>
      </c>
      <c r="E110" s="120" t="s">
        <v>72</v>
      </c>
      <c r="F110" s="94">
        <v>300</v>
      </c>
      <c r="G110" s="269" t="s">
        <v>262</v>
      </c>
      <c r="H110" s="136"/>
      <c r="I110" s="131"/>
      <c r="J110" s="120"/>
      <c r="K110" s="258"/>
      <c r="L110" s="95"/>
      <c r="M110" s="120"/>
      <c r="N110" s="131"/>
      <c r="O110" s="120"/>
      <c r="P110" s="125"/>
    </row>
    <row r="111" spans="2:16" s="116" customFormat="1" ht="12.75">
      <c r="B111" s="4" t="s">
        <v>263</v>
      </c>
      <c r="C111" s="6"/>
      <c r="D111" s="17" t="s">
        <v>264</v>
      </c>
      <c r="E111" s="6" t="s">
        <v>59</v>
      </c>
      <c r="F111" s="207" t="s">
        <v>177</v>
      </c>
      <c r="G111" s="269"/>
      <c r="H111" s="136"/>
      <c r="I111" s="131"/>
      <c r="J111" s="120"/>
      <c r="K111" s="258"/>
      <c r="L111" s="95"/>
      <c r="M111" s="120"/>
      <c r="N111" s="131"/>
      <c r="O111" s="120"/>
      <c r="P111" s="125"/>
    </row>
    <row r="112" spans="2:16" s="116" customFormat="1" ht="12.75">
      <c r="B112" s="95" t="s">
        <v>265</v>
      </c>
      <c r="C112" s="149"/>
      <c r="D112" s="121" t="s">
        <v>266</v>
      </c>
      <c r="E112" s="120" t="s">
        <v>72</v>
      </c>
      <c r="F112" s="94">
        <v>300</v>
      </c>
      <c r="G112" s="269" t="s">
        <v>56</v>
      </c>
      <c r="H112" s="136"/>
      <c r="I112" s="131"/>
      <c r="J112" s="120"/>
      <c r="K112" s="258"/>
      <c r="L112" s="95"/>
      <c r="M112" s="120"/>
      <c r="N112" s="131"/>
      <c r="O112" s="120"/>
      <c r="P112" s="125"/>
    </row>
    <row r="113" spans="2:16" ht="12.75">
      <c r="B113" s="4" t="s">
        <v>267</v>
      </c>
      <c r="D113" s="17" t="s">
        <v>268</v>
      </c>
      <c r="E113" s="6" t="s">
        <v>72</v>
      </c>
      <c r="F113" s="17">
        <v>300</v>
      </c>
      <c r="G113" s="256"/>
      <c r="H113" s="128"/>
      <c r="I113" s="27"/>
      <c r="J113" s="6"/>
      <c r="K113" s="256"/>
      <c r="L113" s="4"/>
      <c r="M113" s="6"/>
      <c r="N113" s="27"/>
      <c r="O113" s="4"/>
      <c r="P113" s="140"/>
    </row>
    <row r="114" spans="2:16" ht="12.75">
      <c r="B114" s="4" t="s">
        <v>269</v>
      </c>
      <c r="D114" s="17" t="s">
        <v>270</v>
      </c>
      <c r="E114" s="6" t="s">
        <v>162</v>
      </c>
      <c r="F114" s="94">
        <v>0.4</v>
      </c>
      <c r="G114" s="269" t="s">
        <v>16</v>
      </c>
      <c r="H114" s="136"/>
      <c r="I114" s="27" t="s">
        <v>48</v>
      </c>
      <c r="J114" s="6"/>
      <c r="K114" s="256"/>
      <c r="L114" s="6" t="s">
        <v>48</v>
      </c>
      <c r="M114" s="6"/>
      <c r="N114" s="27">
        <v>1</v>
      </c>
      <c r="O114" s="6" t="s">
        <v>41</v>
      </c>
      <c r="P114" s="124"/>
    </row>
    <row r="115" spans="2:16" s="119" customFormat="1" ht="32.25">
      <c r="B115" s="175" t="s">
        <v>271</v>
      </c>
      <c r="C115" s="176"/>
      <c r="D115" s="177" t="s">
        <v>272</v>
      </c>
      <c r="E115" s="178" t="s">
        <v>40</v>
      </c>
      <c r="F115" s="199">
        <v>70</v>
      </c>
      <c r="G115" s="271" t="s">
        <v>957</v>
      </c>
      <c r="H115" s="189"/>
      <c r="I115" s="180"/>
      <c r="J115" s="178"/>
      <c r="K115" s="257"/>
      <c r="L115" s="178"/>
      <c r="M115" s="178"/>
      <c r="N115" s="180">
        <v>70</v>
      </c>
      <c r="O115" s="178" t="s">
        <v>44</v>
      </c>
      <c r="P115" s="190"/>
    </row>
    <row r="116" spans="2:16" ht="12.75">
      <c r="B116" s="4" t="s">
        <v>273</v>
      </c>
      <c r="D116" s="17" t="s">
        <v>274</v>
      </c>
      <c r="E116" s="6" t="s">
        <v>40</v>
      </c>
      <c r="F116" s="37"/>
      <c r="G116" s="268"/>
      <c r="H116" s="135"/>
      <c r="I116" s="27">
        <v>200</v>
      </c>
      <c r="J116" s="6">
        <v>200</v>
      </c>
      <c r="K116" s="256" t="s">
        <v>901</v>
      </c>
      <c r="L116" s="6" t="s">
        <v>44</v>
      </c>
      <c r="M116" s="6"/>
      <c r="N116" s="27">
        <v>200</v>
      </c>
      <c r="O116" s="6" t="s">
        <v>44</v>
      </c>
      <c r="P116" s="124"/>
    </row>
    <row r="117" spans="2:16" ht="12.75">
      <c r="B117" s="4" t="s">
        <v>275</v>
      </c>
      <c r="D117" s="17" t="s">
        <v>276</v>
      </c>
      <c r="E117" s="6" t="s">
        <v>59</v>
      </c>
      <c r="F117" s="94">
        <v>6</v>
      </c>
      <c r="G117" s="269" t="s">
        <v>16</v>
      </c>
      <c r="H117" s="136"/>
      <c r="I117" s="27"/>
      <c r="J117" s="6"/>
      <c r="K117" s="256"/>
      <c r="L117" s="6"/>
      <c r="M117" s="6"/>
      <c r="N117" s="27"/>
      <c r="O117" s="6"/>
      <c r="P117" s="124"/>
    </row>
    <row r="118" spans="2:16" ht="12.75">
      <c r="B118" s="4" t="s">
        <v>277</v>
      </c>
      <c r="D118" s="17" t="s">
        <v>278</v>
      </c>
      <c r="E118" s="6" t="s">
        <v>40</v>
      </c>
      <c r="F118" s="37"/>
      <c r="G118" s="256"/>
      <c r="H118" s="128"/>
      <c r="I118" s="27"/>
      <c r="J118" s="6"/>
      <c r="K118" s="256"/>
      <c r="L118" s="6"/>
      <c r="M118" s="6"/>
      <c r="N118" s="27">
        <v>0.6</v>
      </c>
      <c r="O118" s="6" t="s">
        <v>44</v>
      </c>
      <c r="P118" s="124"/>
    </row>
    <row r="119" spans="2:16" s="119" customFormat="1" ht="12.75">
      <c r="B119" s="175" t="s">
        <v>279</v>
      </c>
      <c r="C119" s="178"/>
      <c r="D119" s="177" t="s">
        <v>280</v>
      </c>
      <c r="E119" s="178" t="s">
        <v>59</v>
      </c>
      <c r="F119" s="245" t="s">
        <v>177</v>
      </c>
      <c r="G119" s="257"/>
      <c r="H119" s="179"/>
      <c r="I119" s="180"/>
      <c r="J119" s="178"/>
      <c r="K119" s="257"/>
      <c r="L119" s="178"/>
      <c r="M119" s="178"/>
      <c r="N119" s="180"/>
      <c r="O119" s="178"/>
      <c r="P119" s="190"/>
    </row>
    <row r="120" spans="2:16" s="119" customFormat="1" ht="12.75">
      <c r="B120" s="175" t="s">
        <v>281</v>
      </c>
      <c r="C120" s="178"/>
      <c r="D120" s="177" t="s">
        <v>282</v>
      </c>
      <c r="E120" s="178" t="s">
        <v>59</v>
      </c>
      <c r="F120" s="245" t="s">
        <v>177</v>
      </c>
      <c r="G120" s="257"/>
      <c r="H120" s="179"/>
      <c r="I120" s="180"/>
      <c r="J120" s="178"/>
      <c r="K120" s="257"/>
      <c r="L120" s="178"/>
      <c r="M120" s="178"/>
      <c r="N120" s="180"/>
      <c r="O120" s="178"/>
      <c r="P120" s="190"/>
    </row>
    <row r="121" spans="2:16" s="119" customFormat="1" ht="12.75">
      <c r="B121" s="175" t="s">
        <v>283</v>
      </c>
      <c r="C121" s="178"/>
      <c r="D121" s="177" t="s">
        <v>284</v>
      </c>
      <c r="E121" s="178" t="s">
        <v>59</v>
      </c>
      <c r="F121" s="245" t="s">
        <v>177</v>
      </c>
      <c r="G121" s="257"/>
      <c r="H121" s="179"/>
      <c r="I121" s="180"/>
      <c r="J121" s="178"/>
      <c r="K121" s="257"/>
      <c r="L121" s="178"/>
      <c r="M121" s="178"/>
      <c r="N121" s="180"/>
      <c r="O121" s="178"/>
      <c r="P121" s="190"/>
    </row>
    <row r="122" spans="2:16" s="119" customFormat="1" ht="12.75">
      <c r="B122" s="175" t="s">
        <v>285</v>
      </c>
      <c r="C122" s="178"/>
      <c r="D122" s="177" t="s">
        <v>286</v>
      </c>
      <c r="E122" s="178" t="s">
        <v>59</v>
      </c>
      <c r="F122" s="245" t="s">
        <v>177</v>
      </c>
      <c r="G122" s="257"/>
      <c r="H122" s="179"/>
      <c r="I122" s="180"/>
      <c r="J122" s="178"/>
      <c r="K122" s="257"/>
      <c r="L122" s="178"/>
      <c r="M122" s="178"/>
      <c r="N122" s="180"/>
      <c r="O122" s="178"/>
      <c r="P122" s="190"/>
    </row>
    <row r="123" spans="2:16" s="119" customFormat="1" ht="12.75">
      <c r="B123" s="175" t="s">
        <v>287</v>
      </c>
      <c r="C123" s="178"/>
      <c r="D123" s="177" t="s">
        <v>288</v>
      </c>
      <c r="E123" s="178" t="s">
        <v>59</v>
      </c>
      <c r="F123" s="245" t="s">
        <v>177</v>
      </c>
      <c r="G123" s="257"/>
      <c r="H123" s="179"/>
      <c r="I123" s="180"/>
      <c r="J123" s="178"/>
      <c r="K123" s="257"/>
      <c r="L123" s="178"/>
      <c r="M123" s="178"/>
      <c r="N123" s="180"/>
      <c r="O123" s="178"/>
      <c r="P123" s="190"/>
    </row>
    <row r="124" spans="2:16" s="119" customFormat="1" ht="12.75">
      <c r="B124" s="175" t="s">
        <v>289</v>
      </c>
      <c r="C124" s="178"/>
      <c r="D124" s="177" t="s">
        <v>290</v>
      </c>
      <c r="E124" s="178" t="s">
        <v>59</v>
      </c>
      <c r="F124" s="245" t="s">
        <v>177</v>
      </c>
      <c r="G124" s="257"/>
      <c r="H124" s="179"/>
      <c r="I124" s="180"/>
      <c r="J124" s="178"/>
      <c r="K124" s="257"/>
      <c r="L124" s="178"/>
      <c r="M124" s="178"/>
      <c r="N124" s="180"/>
      <c r="O124" s="178"/>
      <c r="P124" s="190"/>
    </row>
    <row r="125" spans="2:16" s="119" customFormat="1" ht="12.75">
      <c r="B125" s="175" t="s">
        <v>291</v>
      </c>
      <c r="C125" s="178"/>
      <c r="D125" s="177" t="s">
        <v>292</v>
      </c>
      <c r="E125" s="178" t="s">
        <v>59</v>
      </c>
      <c r="F125" s="245" t="s">
        <v>177</v>
      </c>
      <c r="G125" s="257"/>
      <c r="H125" s="179"/>
      <c r="I125" s="180"/>
      <c r="J125" s="178"/>
      <c r="K125" s="257"/>
      <c r="L125" s="178"/>
      <c r="M125" s="178"/>
      <c r="N125" s="180"/>
      <c r="O125" s="178"/>
      <c r="P125" s="190"/>
    </row>
    <row r="126" spans="2:16" s="119" customFormat="1" ht="12.75">
      <c r="B126" s="175" t="s">
        <v>293</v>
      </c>
      <c r="C126" s="178"/>
      <c r="D126" s="177" t="s">
        <v>294</v>
      </c>
      <c r="E126" s="178" t="s">
        <v>59</v>
      </c>
      <c r="F126" s="245" t="s">
        <v>177</v>
      </c>
      <c r="G126" s="257"/>
      <c r="H126" s="179"/>
      <c r="I126" s="180"/>
      <c r="J126" s="178"/>
      <c r="K126" s="257"/>
      <c r="L126" s="178"/>
      <c r="M126" s="178"/>
      <c r="N126" s="180"/>
      <c r="O126" s="178"/>
      <c r="P126" s="190"/>
    </row>
    <row r="127" spans="2:16" ht="12.75">
      <c r="B127" s="4" t="s">
        <v>295</v>
      </c>
      <c r="D127" s="17" t="s">
        <v>296</v>
      </c>
      <c r="E127" s="6" t="s">
        <v>162</v>
      </c>
      <c r="F127" s="17"/>
      <c r="G127" s="256"/>
      <c r="H127" s="128"/>
      <c r="I127" s="27"/>
      <c r="J127" s="6"/>
      <c r="K127" s="256"/>
      <c r="L127" s="6" t="s">
        <v>249</v>
      </c>
      <c r="M127" s="6"/>
      <c r="N127" s="27">
        <v>20</v>
      </c>
      <c r="O127" s="6" t="s">
        <v>41</v>
      </c>
      <c r="P127" s="124"/>
    </row>
    <row r="128" spans="2:16" ht="21.75">
      <c r="B128" s="4" t="s">
        <v>297</v>
      </c>
      <c r="D128" s="17" t="s">
        <v>298</v>
      </c>
      <c r="E128" s="6" t="s">
        <v>59</v>
      </c>
      <c r="F128" s="37"/>
      <c r="G128" s="268"/>
      <c r="H128" s="135"/>
      <c r="I128" s="27" t="s">
        <v>66</v>
      </c>
      <c r="J128" s="6">
        <v>0.2</v>
      </c>
      <c r="K128" s="256" t="s">
        <v>902</v>
      </c>
      <c r="L128" s="6" t="s">
        <v>44</v>
      </c>
      <c r="M128" s="6">
        <v>0.3</v>
      </c>
      <c r="N128" s="27"/>
      <c r="O128" s="6" t="s">
        <v>44</v>
      </c>
      <c r="P128" s="140"/>
    </row>
    <row r="129" spans="2:16" ht="32.25">
      <c r="B129" s="212" t="s">
        <v>299</v>
      </c>
      <c r="D129" s="17" t="s">
        <v>300</v>
      </c>
      <c r="E129" s="6" t="s">
        <v>59</v>
      </c>
      <c r="F129" s="17">
        <v>0.004</v>
      </c>
      <c r="G129" s="256" t="s">
        <v>60</v>
      </c>
      <c r="H129" s="128"/>
      <c r="I129" s="27" t="s">
        <v>66</v>
      </c>
      <c r="J129" s="6">
        <v>0.05</v>
      </c>
      <c r="K129" s="256" t="s">
        <v>916</v>
      </c>
      <c r="L129" s="6" t="s">
        <v>44</v>
      </c>
      <c r="M129" s="10">
        <v>0.005</v>
      </c>
      <c r="N129" s="27" t="s">
        <v>48</v>
      </c>
      <c r="O129" s="4"/>
      <c r="P129" s="140"/>
    </row>
    <row r="130" spans="2:16" ht="12.75">
      <c r="B130" s="4" t="s">
        <v>301</v>
      </c>
      <c r="D130" s="17" t="s">
        <v>302</v>
      </c>
      <c r="E130" s="6" t="s">
        <v>40</v>
      </c>
      <c r="F130" s="17">
        <v>700</v>
      </c>
      <c r="G130" s="256"/>
      <c r="H130" s="128"/>
      <c r="I130" s="27"/>
      <c r="J130" s="6"/>
      <c r="K130" s="256"/>
      <c r="L130" s="4"/>
      <c r="M130" s="6"/>
      <c r="N130" s="27"/>
      <c r="O130" s="4"/>
      <c r="P130" s="140"/>
    </row>
    <row r="131" spans="2:16" ht="12.75">
      <c r="B131" s="4" t="s">
        <v>303</v>
      </c>
      <c r="D131" s="17" t="s">
        <v>304</v>
      </c>
      <c r="E131" s="6" t="s">
        <v>40</v>
      </c>
      <c r="F131" s="17">
        <v>200</v>
      </c>
      <c r="G131" s="256" t="s">
        <v>63</v>
      </c>
      <c r="H131" s="128"/>
      <c r="I131" s="27"/>
      <c r="J131" s="6"/>
      <c r="K131" s="256"/>
      <c r="L131" s="4"/>
      <c r="M131" s="6"/>
      <c r="N131" s="27">
        <v>200</v>
      </c>
      <c r="O131" s="6" t="s">
        <v>44</v>
      </c>
      <c r="P131" s="124"/>
    </row>
    <row r="132" spans="2:16" ht="12.75">
      <c r="B132" s="4" t="s">
        <v>305</v>
      </c>
      <c r="C132" s="44" t="s">
        <v>239</v>
      </c>
      <c r="D132" s="17" t="s">
        <v>306</v>
      </c>
      <c r="E132" s="6" t="s">
        <v>59</v>
      </c>
      <c r="F132" s="17"/>
      <c r="G132" s="256"/>
      <c r="H132" s="128"/>
      <c r="I132" s="27" t="s">
        <v>66</v>
      </c>
      <c r="J132" s="6">
        <v>60</v>
      </c>
      <c r="K132" s="256"/>
      <c r="L132" s="6" t="s">
        <v>44</v>
      </c>
      <c r="M132" s="6"/>
      <c r="N132" s="27"/>
      <c r="O132" s="6"/>
      <c r="P132" s="124"/>
    </row>
    <row r="133" spans="2:16" ht="12.75">
      <c r="B133" s="4" t="s">
        <v>307</v>
      </c>
      <c r="D133" s="17" t="s">
        <v>308</v>
      </c>
      <c r="E133" s="6" t="s">
        <v>162</v>
      </c>
      <c r="F133" s="17"/>
      <c r="G133" s="256"/>
      <c r="H133" s="128"/>
      <c r="I133" s="27" t="s">
        <v>48</v>
      </c>
      <c r="J133" s="6"/>
      <c r="K133" s="256"/>
      <c r="L133" s="6" t="s">
        <v>249</v>
      </c>
      <c r="M133" s="6"/>
      <c r="N133" s="27">
        <v>6</v>
      </c>
      <c r="O133" s="6" t="s">
        <v>41</v>
      </c>
      <c r="P133" s="124"/>
    </row>
    <row r="134" spans="2:16" ht="21.75">
      <c r="B134" s="7" t="s">
        <v>309</v>
      </c>
      <c r="D134" s="17" t="s">
        <v>310</v>
      </c>
      <c r="E134" s="6" t="s">
        <v>40</v>
      </c>
      <c r="F134" s="17">
        <v>600</v>
      </c>
      <c r="G134" s="256" t="s">
        <v>87</v>
      </c>
      <c r="H134" s="128"/>
      <c r="I134" s="27">
        <v>600</v>
      </c>
      <c r="J134" s="6">
        <v>600</v>
      </c>
      <c r="K134" s="256" t="s">
        <v>903</v>
      </c>
      <c r="L134" s="6" t="s">
        <v>44</v>
      </c>
      <c r="M134" s="6"/>
      <c r="N134" s="27">
        <v>600</v>
      </c>
      <c r="O134" s="6" t="s">
        <v>44</v>
      </c>
      <c r="P134" s="124"/>
    </row>
    <row r="135" spans="2:16" ht="12.75">
      <c r="B135" s="7" t="s">
        <v>311</v>
      </c>
      <c r="D135" s="17" t="s">
        <v>312</v>
      </c>
      <c r="E135" s="6" t="s">
        <v>40</v>
      </c>
      <c r="F135" s="37"/>
      <c r="G135" s="256"/>
      <c r="H135" s="128"/>
      <c r="I135" s="27">
        <v>600</v>
      </c>
      <c r="J135" s="6">
        <v>600</v>
      </c>
      <c r="K135" s="256"/>
      <c r="L135" s="6" t="s">
        <v>44</v>
      </c>
      <c r="M135" s="6"/>
      <c r="N135" s="27">
        <v>600</v>
      </c>
      <c r="O135" s="6" t="s">
        <v>44</v>
      </c>
      <c r="P135" s="124"/>
    </row>
    <row r="136" spans="2:16" ht="32.25">
      <c r="B136" s="7" t="s">
        <v>313</v>
      </c>
      <c r="D136" s="17" t="s">
        <v>314</v>
      </c>
      <c r="E136" s="6" t="s">
        <v>162</v>
      </c>
      <c r="F136" s="17">
        <v>10</v>
      </c>
      <c r="G136" s="256" t="s">
        <v>60</v>
      </c>
      <c r="H136" s="128"/>
      <c r="I136" s="27">
        <v>75</v>
      </c>
      <c r="J136" s="6">
        <v>75</v>
      </c>
      <c r="K136" s="256" t="s">
        <v>904</v>
      </c>
      <c r="L136" s="6" t="s">
        <v>44</v>
      </c>
      <c r="M136" s="6"/>
      <c r="N136" s="27">
        <v>75</v>
      </c>
      <c r="O136" s="6" t="s">
        <v>44</v>
      </c>
      <c r="P136" s="124"/>
    </row>
    <row r="137" spans="2:16" ht="12.75">
      <c r="B137" s="4" t="s">
        <v>315</v>
      </c>
      <c r="D137" s="17" t="s">
        <v>316</v>
      </c>
      <c r="E137" s="6" t="s">
        <v>59</v>
      </c>
      <c r="F137" s="17">
        <v>0.8</v>
      </c>
      <c r="G137" s="256" t="s">
        <v>60</v>
      </c>
      <c r="H137" s="128"/>
      <c r="I137" s="27"/>
      <c r="J137" s="6"/>
      <c r="K137" s="256"/>
      <c r="L137" s="4"/>
      <c r="M137" s="6"/>
      <c r="N137" s="27"/>
      <c r="O137" s="4"/>
      <c r="P137" s="140"/>
    </row>
    <row r="138" spans="2:16" ht="12.75">
      <c r="B138" s="4" t="s">
        <v>317</v>
      </c>
      <c r="D138" s="17" t="s">
        <v>318</v>
      </c>
      <c r="E138" s="6" t="s">
        <v>40</v>
      </c>
      <c r="F138" s="17">
        <v>1000</v>
      </c>
      <c r="G138" s="256"/>
      <c r="H138" s="128"/>
      <c r="I138" s="27"/>
      <c r="J138" s="6"/>
      <c r="K138" s="256"/>
      <c r="L138" s="6"/>
      <c r="M138" s="6"/>
      <c r="N138" s="27">
        <v>1000</v>
      </c>
      <c r="O138" s="6" t="s">
        <v>44</v>
      </c>
      <c r="P138" s="124"/>
    </row>
    <row r="139" spans="2:16" ht="12.75">
      <c r="B139" s="4" t="s">
        <v>319</v>
      </c>
      <c r="D139" s="17" t="s">
        <v>320</v>
      </c>
      <c r="E139" s="6" t="s">
        <v>59</v>
      </c>
      <c r="F139" s="17">
        <v>1</v>
      </c>
      <c r="G139" s="256" t="s">
        <v>60</v>
      </c>
      <c r="H139" s="128"/>
      <c r="I139" s="27"/>
      <c r="J139" s="6"/>
      <c r="K139" s="256"/>
      <c r="L139" s="4"/>
      <c r="M139" s="6"/>
      <c r="N139" s="27"/>
      <c r="O139" s="4"/>
      <c r="P139" s="140"/>
    </row>
    <row r="140" spans="2:16" ht="12.75">
      <c r="B140" s="4" t="s">
        <v>321</v>
      </c>
      <c r="D140" s="17" t="s">
        <v>322</v>
      </c>
      <c r="E140" s="6" t="s">
        <v>59</v>
      </c>
      <c r="F140" s="17">
        <v>1</v>
      </c>
      <c r="G140" s="256" t="s">
        <v>60</v>
      </c>
      <c r="H140" s="128"/>
      <c r="I140" s="27"/>
      <c r="J140" s="6"/>
      <c r="K140" s="256"/>
      <c r="L140" s="4"/>
      <c r="M140" s="6"/>
      <c r="N140" s="27"/>
      <c r="O140" s="4"/>
      <c r="P140" s="140"/>
    </row>
    <row r="141" spans="2:16" ht="12.75">
      <c r="B141" s="4" t="s">
        <v>323</v>
      </c>
      <c r="D141" s="17" t="s">
        <v>324</v>
      </c>
      <c r="E141" s="6" t="s">
        <v>59</v>
      </c>
      <c r="F141" s="17">
        <v>1</v>
      </c>
      <c r="G141" s="256" t="s">
        <v>60</v>
      </c>
      <c r="H141" s="128"/>
      <c r="I141" s="27"/>
      <c r="J141" s="6"/>
      <c r="K141" s="256"/>
      <c r="L141" s="4"/>
      <c r="M141" s="6"/>
      <c r="N141" s="27"/>
      <c r="O141" s="4"/>
      <c r="P141" s="140"/>
    </row>
    <row r="142" spans="2:16" ht="12.75">
      <c r="B142" s="4" t="s">
        <v>325</v>
      </c>
      <c r="D142" s="17" t="s">
        <v>326</v>
      </c>
      <c r="E142" s="6" t="s">
        <v>162</v>
      </c>
      <c r="F142" s="17">
        <v>70</v>
      </c>
      <c r="G142" s="256" t="s">
        <v>69</v>
      </c>
      <c r="H142" s="128"/>
      <c r="I142" s="27"/>
      <c r="J142" s="6"/>
      <c r="K142" s="256"/>
      <c r="L142" s="6" t="s">
        <v>249</v>
      </c>
      <c r="M142" s="6"/>
      <c r="N142" s="27"/>
      <c r="O142" s="4"/>
      <c r="P142" s="140"/>
    </row>
    <row r="143" spans="2:16" ht="12.75">
      <c r="B143" s="4" t="s">
        <v>327</v>
      </c>
      <c r="D143" s="17" t="s">
        <v>328</v>
      </c>
      <c r="E143" s="6" t="s">
        <v>59</v>
      </c>
      <c r="F143" s="17">
        <v>4</v>
      </c>
      <c r="G143" s="256" t="s">
        <v>60</v>
      </c>
      <c r="H143" s="128"/>
      <c r="I143" s="27" t="s">
        <v>66</v>
      </c>
      <c r="J143" s="6">
        <v>5</v>
      </c>
      <c r="K143" s="256" t="s">
        <v>905</v>
      </c>
      <c r="L143" s="6" t="s">
        <v>44</v>
      </c>
      <c r="M143" s="6">
        <v>4</v>
      </c>
      <c r="N143" s="27"/>
      <c r="O143" s="6" t="s">
        <v>44</v>
      </c>
      <c r="P143" s="140"/>
    </row>
    <row r="144" spans="2:16" ht="12.75">
      <c r="B144" s="4" t="s">
        <v>329</v>
      </c>
      <c r="D144" s="17" t="s">
        <v>330</v>
      </c>
      <c r="E144" s="6" t="s">
        <v>162</v>
      </c>
      <c r="F144" s="17">
        <v>6</v>
      </c>
      <c r="G144" s="256" t="s">
        <v>87</v>
      </c>
      <c r="H144" s="128"/>
      <c r="I144" s="27">
        <v>7</v>
      </c>
      <c r="J144" s="6">
        <v>7</v>
      </c>
      <c r="K144" s="256" t="s">
        <v>906</v>
      </c>
      <c r="L144" s="6" t="s">
        <v>44</v>
      </c>
      <c r="M144" s="6"/>
      <c r="N144" s="27">
        <v>7</v>
      </c>
      <c r="O144" s="6" t="s">
        <v>44</v>
      </c>
      <c r="P144" s="124"/>
    </row>
    <row r="145" spans="2:16" ht="12.75">
      <c r="B145" s="4" t="s">
        <v>331</v>
      </c>
      <c r="D145" s="17" t="s">
        <v>332</v>
      </c>
      <c r="E145" s="6" t="s">
        <v>40</v>
      </c>
      <c r="F145" s="17">
        <v>70</v>
      </c>
      <c r="G145" s="256" t="s">
        <v>56</v>
      </c>
      <c r="H145" s="128"/>
      <c r="I145" s="27">
        <v>70</v>
      </c>
      <c r="J145" s="6">
        <v>70</v>
      </c>
      <c r="K145" s="256" t="s">
        <v>906</v>
      </c>
      <c r="L145" s="6" t="s">
        <v>44</v>
      </c>
      <c r="M145" s="6"/>
      <c r="N145" s="27">
        <v>70</v>
      </c>
      <c r="O145" s="6" t="s">
        <v>44</v>
      </c>
      <c r="P145" s="124"/>
    </row>
    <row r="146" spans="2:16" ht="12.75">
      <c r="B146" s="4" t="s">
        <v>333</v>
      </c>
      <c r="D146" s="17" t="s">
        <v>334</v>
      </c>
      <c r="E146" s="6" t="s">
        <v>40</v>
      </c>
      <c r="F146" s="17">
        <v>100</v>
      </c>
      <c r="G146" s="256"/>
      <c r="H146" s="128"/>
      <c r="I146" s="27">
        <v>100</v>
      </c>
      <c r="J146" s="6">
        <v>100</v>
      </c>
      <c r="K146" s="256" t="s">
        <v>906</v>
      </c>
      <c r="L146" s="6" t="s">
        <v>44</v>
      </c>
      <c r="M146" s="6"/>
      <c r="N146" s="27">
        <v>100</v>
      </c>
      <c r="O146" s="6" t="s">
        <v>44</v>
      </c>
      <c r="P146" s="124"/>
    </row>
    <row r="147" spans="2:16" ht="21.75">
      <c r="B147" s="4" t="s">
        <v>335</v>
      </c>
      <c r="D147" s="17" t="s">
        <v>336</v>
      </c>
      <c r="E147" s="6" t="s">
        <v>59</v>
      </c>
      <c r="F147" s="17">
        <v>50</v>
      </c>
      <c r="G147" s="256" t="s">
        <v>60</v>
      </c>
      <c r="H147" s="128"/>
      <c r="I147" s="27" t="s">
        <v>66</v>
      </c>
      <c r="J147" s="6">
        <v>5</v>
      </c>
      <c r="K147" s="256" t="s">
        <v>907</v>
      </c>
      <c r="L147" s="6" t="s">
        <v>44</v>
      </c>
      <c r="M147" s="6">
        <v>50</v>
      </c>
      <c r="N147" s="22" t="s">
        <v>48</v>
      </c>
      <c r="O147" s="44" t="s">
        <v>41</v>
      </c>
      <c r="P147" s="142"/>
    </row>
    <row r="148" spans="2:16" ht="12.75">
      <c r="B148" s="4" t="s">
        <v>337</v>
      </c>
      <c r="D148" s="17" t="s">
        <v>338</v>
      </c>
      <c r="E148" s="6" t="s">
        <v>40</v>
      </c>
      <c r="F148" s="17">
        <v>20</v>
      </c>
      <c r="G148" s="256" t="s">
        <v>339</v>
      </c>
      <c r="H148" s="128"/>
      <c r="I148" s="27"/>
      <c r="J148" s="6"/>
      <c r="K148" s="256"/>
      <c r="L148" s="4"/>
      <c r="M148" s="6"/>
      <c r="N148" s="27">
        <v>20</v>
      </c>
      <c r="O148" s="6" t="s">
        <v>41</v>
      </c>
      <c r="P148" s="124"/>
    </row>
    <row r="149" spans="2:16" ht="21.75">
      <c r="B149" s="4" t="s">
        <v>340</v>
      </c>
      <c r="D149" s="17" t="s">
        <v>341</v>
      </c>
      <c r="E149" s="6" t="s">
        <v>40</v>
      </c>
      <c r="F149" s="17">
        <v>70</v>
      </c>
      <c r="G149" s="256" t="s">
        <v>342</v>
      </c>
      <c r="H149" s="128"/>
      <c r="I149" s="27">
        <v>70</v>
      </c>
      <c r="J149" s="6">
        <v>70</v>
      </c>
      <c r="K149" s="256" t="s">
        <v>900</v>
      </c>
      <c r="L149" s="6" t="s">
        <v>44</v>
      </c>
      <c r="M149" s="6"/>
      <c r="N149" s="27">
        <v>70</v>
      </c>
      <c r="O149" s="6" t="s">
        <v>44</v>
      </c>
      <c r="P149" s="124"/>
    </row>
    <row r="150" spans="2:16" ht="12.75">
      <c r="B150" s="4" t="s">
        <v>343</v>
      </c>
      <c r="D150" s="17" t="s">
        <v>344</v>
      </c>
      <c r="E150" s="6" t="s">
        <v>72</v>
      </c>
      <c r="F150" s="94">
        <v>60</v>
      </c>
      <c r="G150" s="269" t="s">
        <v>56</v>
      </c>
      <c r="H150" s="136"/>
      <c r="I150" s="27"/>
      <c r="J150" s="6"/>
      <c r="K150" s="256"/>
      <c r="L150" s="6"/>
      <c r="M150" s="6"/>
      <c r="N150" s="27"/>
      <c r="O150" s="6"/>
      <c r="P150" s="124"/>
    </row>
    <row r="151" spans="2:16" ht="12.75">
      <c r="B151" s="4" t="s">
        <v>345</v>
      </c>
      <c r="D151" s="17" t="s">
        <v>346</v>
      </c>
      <c r="E151" s="6" t="s">
        <v>59</v>
      </c>
      <c r="F151" s="17">
        <v>5</v>
      </c>
      <c r="G151" s="256" t="s">
        <v>60</v>
      </c>
      <c r="H151" s="128"/>
      <c r="I151" s="27" t="s">
        <v>66</v>
      </c>
      <c r="J151" s="6">
        <v>5</v>
      </c>
      <c r="K151" s="256" t="s">
        <v>905</v>
      </c>
      <c r="L151" s="6" t="s">
        <v>44</v>
      </c>
      <c r="M151" s="6">
        <v>6</v>
      </c>
      <c r="N151" s="27" t="s">
        <v>48</v>
      </c>
      <c r="O151" s="6" t="s">
        <v>44</v>
      </c>
      <c r="P151" s="124"/>
    </row>
    <row r="152" spans="2:16" ht="12.75">
      <c r="B152" s="4" t="s">
        <v>347</v>
      </c>
      <c r="D152" s="17" t="s">
        <v>348</v>
      </c>
      <c r="E152" s="6" t="s">
        <v>59</v>
      </c>
      <c r="F152" s="17">
        <v>2</v>
      </c>
      <c r="G152" s="256" t="s">
        <v>60</v>
      </c>
      <c r="H152" s="128"/>
      <c r="I152" s="27" t="s">
        <v>48</v>
      </c>
      <c r="J152" s="6"/>
      <c r="K152" s="256"/>
      <c r="L152" s="6"/>
      <c r="M152" s="6">
        <v>4</v>
      </c>
      <c r="N152" s="27"/>
      <c r="O152" s="6" t="s">
        <v>44</v>
      </c>
      <c r="P152" s="124"/>
    </row>
    <row r="153" spans="2:16" s="116" customFormat="1" ht="12.75">
      <c r="B153" s="95" t="s">
        <v>349</v>
      </c>
      <c r="C153" s="149"/>
      <c r="D153" s="121" t="s">
        <v>350</v>
      </c>
      <c r="E153" s="120" t="s">
        <v>59</v>
      </c>
      <c r="F153" s="144">
        <v>0.02</v>
      </c>
      <c r="G153" s="258" t="s">
        <v>60</v>
      </c>
      <c r="H153" s="137"/>
      <c r="I153" s="131"/>
      <c r="J153" s="120"/>
      <c r="K153" s="258"/>
      <c r="L153" s="120"/>
      <c r="M153" s="120">
        <v>0.02</v>
      </c>
      <c r="N153" s="131"/>
      <c r="O153" s="6" t="s">
        <v>44</v>
      </c>
      <c r="P153" s="125"/>
    </row>
    <row r="154" spans="2:16" ht="21.75">
      <c r="B154" s="4" t="s">
        <v>351</v>
      </c>
      <c r="D154" s="17" t="s">
        <v>352</v>
      </c>
      <c r="E154" s="6" t="s">
        <v>162</v>
      </c>
      <c r="F154" s="17"/>
      <c r="G154" s="256"/>
      <c r="H154" s="128"/>
      <c r="I154" s="27">
        <v>400</v>
      </c>
      <c r="J154" s="6">
        <v>400</v>
      </c>
      <c r="K154" s="256" t="s">
        <v>908</v>
      </c>
      <c r="L154" s="6" t="s">
        <v>44</v>
      </c>
      <c r="M154" s="6">
        <v>300</v>
      </c>
      <c r="N154" s="27">
        <v>400</v>
      </c>
      <c r="O154" s="6" t="s">
        <v>48</v>
      </c>
      <c r="P154" s="124"/>
    </row>
    <row r="155" spans="2:16" s="116" customFormat="1" ht="32.25">
      <c r="B155" s="95" t="s">
        <v>353</v>
      </c>
      <c r="C155" s="44" t="s">
        <v>354</v>
      </c>
      <c r="D155" s="121" t="s">
        <v>355</v>
      </c>
      <c r="E155" s="120" t="s">
        <v>59</v>
      </c>
      <c r="F155" s="121">
        <v>20</v>
      </c>
      <c r="G155" s="258" t="s">
        <v>60</v>
      </c>
      <c r="H155" s="137"/>
      <c r="I155" s="131" t="s">
        <v>66</v>
      </c>
      <c r="J155" s="120">
        <v>6</v>
      </c>
      <c r="K155" s="258" t="s">
        <v>909</v>
      </c>
      <c r="L155" s="120" t="s">
        <v>44</v>
      </c>
      <c r="M155" s="120">
        <v>30</v>
      </c>
      <c r="N155" s="131" t="s">
        <v>48</v>
      </c>
      <c r="O155" s="95"/>
      <c r="P155" s="141"/>
    </row>
    <row r="156" spans="2:16" ht="12.75">
      <c r="B156" s="4" t="s">
        <v>356</v>
      </c>
      <c r="C156" s="44" t="s">
        <v>354</v>
      </c>
      <c r="D156" s="17" t="s">
        <v>357</v>
      </c>
      <c r="E156" s="6" t="s">
        <v>40</v>
      </c>
      <c r="F156" s="17">
        <v>6000</v>
      </c>
      <c r="G156" s="256"/>
      <c r="H156" s="128"/>
      <c r="I156" s="27"/>
      <c r="J156" s="6"/>
      <c r="K156" s="256"/>
      <c r="L156" s="4"/>
      <c r="M156" s="6"/>
      <c r="N156" s="27"/>
      <c r="O156" s="6"/>
      <c r="P156" s="124"/>
    </row>
    <row r="157" spans="2:16" ht="12.75">
      <c r="B157" s="4" t="s">
        <v>358</v>
      </c>
      <c r="D157" s="17" t="s">
        <v>359</v>
      </c>
      <c r="E157" s="6" t="s">
        <v>40</v>
      </c>
      <c r="F157" s="17"/>
      <c r="G157" s="256"/>
      <c r="H157" s="128"/>
      <c r="I157" s="27"/>
      <c r="L157" s="4"/>
      <c r="M157" s="6"/>
      <c r="N157" s="27">
        <v>600</v>
      </c>
      <c r="O157" s="6" t="s">
        <v>44</v>
      </c>
      <c r="P157" s="124"/>
    </row>
    <row r="158" spans="2:16" ht="12.75">
      <c r="B158" s="4" t="s">
        <v>360</v>
      </c>
      <c r="C158" s="46"/>
      <c r="D158" s="17" t="s">
        <v>361</v>
      </c>
      <c r="E158" s="6" t="s">
        <v>72</v>
      </c>
      <c r="F158" s="94">
        <v>1</v>
      </c>
      <c r="G158" s="269" t="s">
        <v>94</v>
      </c>
      <c r="H158" s="136"/>
      <c r="I158" s="27"/>
      <c r="L158" s="4"/>
      <c r="M158" s="6"/>
      <c r="N158" s="27"/>
      <c r="O158" s="6"/>
      <c r="P158" s="124"/>
    </row>
    <row r="159" spans="2:16" ht="12.75">
      <c r="B159" s="4" t="s">
        <v>362</v>
      </c>
      <c r="D159" s="17" t="s">
        <v>363</v>
      </c>
      <c r="E159" s="6" t="s">
        <v>40</v>
      </c>
      <c r="F159" s="37"/>
      <c r="G159" s="256"/>
      <c r="H159" s="128"/>
      <c r="I159" s="27"/>
      <c r="L159" s="4"/>
      <c r="M159" s="6"/>
      <c r="N159" s="27">
        <v>2000</v>
      </c>
      <c r="O159" s="6" t="s">
        <v>44</v>
      </c>
      <c r="P159" s="124"/>
    </row>
    <row r="160" spans="2:16" s="119" customFormat="1" ht="12.75">
      <c r="B160" s="175" t="s">
        <v>364</v>
      </c>
      <c r="C160" s="176"/>
      <c r="D160" s="177" t="s">
        <v>365</v>
      </c>
      <c r="E160" s="178" t="s">
        <v>59</v>
      </c>
      <c r="F160" s="245" t="s">
        <v>177</v>
      </c>
      <c r="G160" s="257"/>
      <c r="H160" s="179"/>
      <c r="I160" s="180"/>
      <c r="J160" s="176"/>
      <c r="K160" s="262"/>
      <c r="L160" s="175"/>
      <c r="M160" s="178"/>
      <c r="N160" s="180"/>
      <c r="O160" s="178"/>
      <c r="P160" s="190"/>
    </row>
    <row r="161" spans="2:16" ht="12.75">
      <c r="B161" s="4" t="s">
        <v>366</v>
      </c>
      <c r="D161" s="17" t="s">
        <v>367</v>
      </c>
      <c r="E161" s="6" t="s">
        <v>162</v>
      </c>
      <c r="F161" s="17"/>
      <c r="G161" s="256"/>
      <c r="H161" s="128"/>
      <c r="I161" s="27"/>
      <c r="L161" s="4"/>
      <c r="M161" s="6">
        <v>70</v>
      </c>
      <c r="N161" s="27">
        <v>100</v>
      </c>
      <c r="O161" s="6" t="s">
        <v>44</v>
      </c>
      <c r="P161" s="124"/>
    </row>
    <row r="162" spans="2:16" ht="12.75">
      <c r="B162" s="4" t="s">
        <v>368</v>
      </c>
      <c r="D162" s="17" t="s">
        <v>369</v>
      </c>
      <c r="E162" s="6" t="s">
        <v>72</v>
      </c>
      <c r="F162" s="17">
        <v>100</v>
      </c>
      <c r="G162" s="256" t="s">
        <v>370</v>
      </c>
      <c r="H162" s="128"/>
      <c r="I162" s="27"/>
      <c r="L162" s="4"/>
      <c r="M162" s="6"/>
      <c r="N162" s="27"/>
      <c r="O162" s="4"/>
      <c r="P162" s="140"/>
    </row>
    <row r="163" spans="2:16" ht="12.75">
      <c r="B163" s="4" t="s">
        <v>371</v>
      </c>
      <c r="D163" s="17" t="s">
        <v>372</v>
      </c>
      <c r="E163" s="6" t="s">
        <v>40</v>
      </c>
      <c r="F163" s="17">
        <v>70000</v>
      </c>
      <c r="G163" s="256" t="s">
        <v>69</v>
      </c>
      <c r="H163" s="128"/>
      <c r="I163" s="27"/>
      <c r="L163" s="4"/>
      <c r="M163" s="6"/>
      <c r="N163" s="27"/>
      <c r="O163" s="4"/>
      <c r="P163" s="140"/>
    </row>
    <row r="164" spans="2:16" ht="12.75">
      <c r="B164" s="7" t="s">
        <v>373</v>
      </c>
      <c r="D164" s="17" t="s">
        <v>374</v>
      </c>
      <c r="E164" s="6" t="s">
        <v>40</v>
      </c>
      <c r="F164" s="17"/>
      <c r="G164" s="256"/>
      <c r="H164" s="128"/>
      <c r="I164" s="27"/>
      <c r="L164" s="4"/>
      <c r="M164" s="6"/>
      <c r="N164" s="27">
        <v>1</v>
      </c>
      <c r="O164" s="6" t="s">
        <v>44</v>
      </c>
      <c r="P164" s="124"/>
    </row>
    <row r="165" spans="2:16" ht="12.75">
      <c r="B165" s="175" t="s">
        <v>375</v>
      </c>
      <c r="D165" s="17" t="s">
        <v>376</v>
      </c>
      <c r="E165" s="6" t="s">
        <v>72</v>
      </c>
      <c r="F165" s="17">
        <v>10</v>
      </c>
      <c r="G165" s="256" t="s">
        <v>377</v>
      </c>
      <c r="H165" s="128"/>
      <c r="I165" s="27"/>
      <c r="L165" s="4"/>
      <c r="M165" s="6"/>
      <c r="N165" s="180">
        <v>20</v>
      </c>
      <c r="O165" s="178" t="s">
        <v>41</v>
      </c>
      <c r="P165" s="140"/>
    </row>
    <row r="166" spans="2:16" s="119" customFormat="1" ht="12.75">
      <c r="B166" s="175" t="s">
        <v>378</v>
      </c>
      <c r="C166" s="176"/>
      <c r="D166" s="177" t="s">
        <v>379</v>
      </c>
      <c r="E166" s="178" t="s">
        <v>59</v>
      </c>
      <c r="F166" s="245" t="s">
        <v>177</v>
      </c>
      <c r="G166" s="257"/>
      <c r="H166" s="179"/>
      <c r="I166" s="180"/>
      <c r="J166" s="176"/>
      <c r="K166" s="262"/>
      <c r="L166" s="175"/>
      <c r="M166" s="178"/>
      <c r="N166" s="180"/>
      <c r="O166" s="178"/>
      <c r="P166" s="181"/>
    </row>
    <row r="167" spans="2:16" s="119" customFormat="1" ht="12.75">
      <c r="B167" s="175" t="s">
        <v>380</v>
      </c>
      <c r="C167" s="176"/>
      <c r="D167" s="177" t="s">
        <v>381</v>
      </c>
      <c r="E167" s="178" t="s">
        <v>59</v>
      </c>
      <c r="F167" s="245" t="s">
        <v>177</v>
      </c>
      <c r="G167" s="257"/>
      <c r="H167" s="179"/>
      <c r="I167" s="180"/>
      <c r="J167" s="176"/>
      <c r="K167" s="262"/>
      <c r="L167" s="175"/>
      <c r="M167" s="178"/>
      <c r="N167" s="180"/>
      <c r="O167" s="178"/>
      <c r="P167" s="181"/>
    </row>
    <row r="168" spans="2:16" ht="12.75">
      <c r="B168" s="4" t="s">
        <v>382</v>
      </c>
      <c r="D168" s="17" t="s">
        <v>383</v>
      </c>
      <c r="E168" s="6" t="s">
        <v>59</v>
      </c>
      <c r="F168" s="37"/>
      <c r="G168" s="256"/>
      <c r="H168" s="128"/>
      <c r="I168" s="27"/>
      <c r="L168" s="6"/>
      <c r="M168" s="6">
        <v>0.5</v>
      </c>
      <c r="N168" s="27"/>
      <c r="O168" s="6" t="s">
        <v>44</v>
      </c>
      <c r="P168" s="140"/>
    </row>
    <row r="169" spans="2:16" ht="12.75">
      <c r="B169" s="4" t="s">
        <v>384</v>
      </c>
      <c r="D169" s="17" t="s">
        <v>385</v>
      </c>
      <c r="E169" s="6" t="s">
        <v>59</v>
      </c>
      <c r="F169" s="17"/>
      <c r="G169" s="256"/>
      <c r="H169" s="128"/>
      <c r="I169" s="27"/>
      <c r="L169" s="6"/>
      <c r="M169" s="6">
        <v>0.5</v>
      </c>
      <c r="N169" s="27"/>
      <c r="O169" s="6" t="s">
        <v>44</v>
      </c>
      <c r="P169" s="140"/>
    </row>
    <row r="170" spans="2:16" ht="12.75">
      <c r="B170" s="4" t="s">
        <v>386</v>
      </c>
      <c r="D170" s="17"/>
      <c r="E170" s="6" t="s">
        <v>59</v>
      </c>
      <c r="F170" s="17"/>
      <c r="G170" s="256"/>
      <c r="H170" s="128"/>
      <c r="I170" s="27"/>
      <c r="L170" s="3"/>
      <c r="M170" s="6">
        <v>0.5</v>
      </c>
      <c r="N170" s="27"/>
      <c r="O170" s="6" t="s">
        <v>44</v>
      </c>
      <c r="P170" s="140"/>
    </row>
    <row r="171" spans="2:16" ht="12.75">
      <c r="B171" s="4" t="s">
        <v>387</v>
      </c>
      <c r="D171" s="17" t="s">
        <v>388</v>
      </c>
      <c r="E171" s="6" t="s">
        <v>40</v>
      </c>
      <c r="F171" s="37">
        <v>7</v>
      </c>
      <c r="G171" s="268" t="s">
        <v>389</v>
      </c>
      <c r="H171" s="135"/>
      <c r="I171" s="27">
        <v>7</v>
      </c>
      <c r="J171" s="6">
        <v>7</v>
      </c>
      <c r="K171" s="256" t="s">
        <v>910</v>
      </c>
      <c r="L171" s="6" t="s">
        <v>44</v>
      </c>
      <c r="M171" s="6"/>
      <c r="N171" s="27">
        <v>7</v>
      </c>
      <c r="O171" s="6" t="s">
        <v>44</v>
      </c>
      <c r="P171" s="124"/>
    </row>
    <row r="172" spans="2:16" ht="12.75">
      <c r="B172" s="246" t="s">
        <v>390</v>
      </c>
      <c r="D172" s="17" t="s">
        <v>391</v>
      </c>
      <c r="E172" s="6" t="s">
        <v>59</v>
      </c>
      <c r="F172" s="37"/>
      <c r="G172" s="256"/>
      <c r="H172" s="128"/>
      <c r="I172" s="27"/>
      <c r="J172" s="6"/>
      <c r="K172" s="256"/>
      <c r="L172" s="6"/>
      <c r="M172" s="178">
        <v>30</v>
      </c>
      <c r="N172" s="27"/>
      <c r="O172" s="6" t="s">
        <v>44</v>
      </c>
      <c r="P172" s="124"/>
    </row>
    <row r="173" spans="2:16" ht="12.75">
      <c r="B173" s="4" t="s">
        <v>392</v>
      </c>
      <c r="D173" s="17" t="s">
        <v>393</v>
      </c>
      <c r="E173" s="6" t="s">
        <v>40</v>
      </c>
      <c r="F173" s="37"/>
      <c r="G173" s="268"/>
      <c r="H173" s="135"/>
      <c r="I173" s="27"/>
      <c r="J173" s="6"/>
      <c r="K173" s="256"/>
      <c r="L173" s="6"/>
      <c r="M173" s="6"/>
      <c r="N173" s="27">
        <v>200</v>
      </c>
      <c r="O173" s="6" t="s">
        <v>44</v>
      </c>
      <c r="P173" s="124"/>
    </row>
    <row r="174" spans="2:16" ht="12.75">
      <c r="B174" s="4" t="s">
        <v>394</v>
      </c>
      <c r="D174" s="17" t="s">
        <v>395</v>
      </c>
      <c r="E174" s="6" t="s">
        <v>40</v>
      </c>
      <c r="F174" s="17"/>
      <c r="G174" s="256"/>
      <c r="H174" s="128"/>
      <c r="I174" s="27"/>
      <c r="J174" s="6"/>
      <c r="K174" s="256"/>
      <c r="L174" s="6"/>
      <c r="M174" s="6"/>
      <c r="N174" s="27">
        <v>200</v>
      </c>
      <c r="O174" s="6" t="s">
        <v>44</v>
      </c>
      <c r="P174" s="124"/>
    </row>
    <row r="175" spans="2:16" ht="12.75">
      <c r="B175" s="4" t="s">
        <v>396</v>
      </c>
      <c r="D175" s="17" t="s">
        <v>397</v>
      </c>
      <c r="E175" s="6" t="s">
        <v>40</v>
      </c>
      <c r="F175" s="17"/>
      <c r="G175" s="256"/>
      <c r="H175" s="128"/>
      <c r="I175" s="27">
        <v>20</v>
      </c>
      <c r="J175" s="6">
        <v>20</v>
      </c>
      <c r="K175" s="256" t="s">
        <v>913</v>
      </c>
      <c r="L175" s="6" t="s">
        <v>44</v>
      </c>
      <c r="M175" s="6"/>
      <c r="N175" s="27"/>
      <c r="O175" s="6"/>
      <c r="P175" s="124"/>
    </row>
    <row r="176" spans="2:16" ht="12.75">
      <c r="B176" s="4" t="s">
        <v>398</v>
      </c>
      <c r="D176" s="17" t="s">
        <v>399</v>
      </c>
      <c r="E176" s="6" t="s">
        <v>72</v>
      </c>
      <c r="F176" s="17">
        <v>0.3</v>
      </c>
      <c r="G176" s="256" t="s">
        <v>94</v>
      </c>
      <c r="H176" s="128"/>
      <c r="I176" s="27"/>
      <c r="J176" s="6"/>
      <c r="K176" s="256"/>
      <c r="L176" s="6"/>
      <c r="M176" s="6"/>
      <c r="N176" s="27">
        <v>0.3</v>
      </c>
      <c r="O176" s="6" t="s">
        <v>44</v>
      </c>
      <c r="P176" s="124"/>
    </row>
    <row r="177" spans="2:16" ht="12.75">
      <c r="B177" s="4" t="s">
        <v>400</v>
      </c>
      <c r="D177" s="17" t="s">
        <v>401</v>
      </c>
      <c r="E177" s="6" t="s">
        <v>40</v>
      </c>
      <c r="F177" s="17"/>
      <c r="G177" s="256"/>
      <c r="H177" s="128"/>
      <c r="I177" s="27"/>
      <c r="J177" s="6"/>
      <c r="K177" s="256"/>
      <c r="L177" s="6"/>
      <c r="M177" s="6"/>
      <c r="N177" s="27">
        <v>80</v>
      </c>
      <c r="O177" s="6" t="s">
        <v>44</v>
      </c>
      <c r="P177" s="124"/>
    </row>
    <row r="178" spans="2:16" ht="12.75">
      <c r="B178" s="4" t="s">
        <v>402</v>
      </c>
      <c r="D178" s="17" t="s">
        <v>403</v>
      </c>
      <c r="E178" s="6" t="s">
        <v>40</v>
      </c>
      <c r="F178" s="37"/>
      <c r="G178" s="268"/>
      <c r="H178" s="135"/>
      <c r="I178" s="27"/>
      <c r="J178" s="6"/>
      <c r="K178" s="256"/>
      <c r="L178" s="6"/>
      <c r="M178" s="6"/>
      <c r="N178" s="27">
        <v>10</v>
      </c>
      <c r="O178" s="6" t="s">
        <v>44</v>
      </c>
      <c r="P178" s="124"/>
    </row>
    <row r="179" spans="2:16" s="119" customFormat="1" ht="21.75">
      <c r="B179" s="175" t="s">
        <v>404</v>
      </c>
      <c r="C179" s="176"/>
      <c r="D179" s="177" t="s">
        <v>405</v>
      </c>
      <c r="E179" s="178" t="s">
        <v>72</v>
      </c>
      <c r="F179" s="182">
        <v>40</v>
      </c>
      <c r="G179" s="271" t="s">
        <v>406</v>
      </c>
      <c r="H179" s="189"/>
      <c r="I179" s="180"/>
      <c r="J179" s="178"/>
      <c r="K179" s="257"/>
      <c r="L179" s="178"/>
      <c r="M179" s="178"/>
      <c r="N179" s="180"/>
      <c r="O179" s="178"/>
      <c r="P179" s="190"/>
    </row>
    <row r="180" spans="2:16" ht="21.75">
      <c r="B180" s="4" t="s">
        <v>407</v>
      </c>
      <c r="D180" s="17" t="s">
        <v>408</v>
      </c>
      <c r="E180" s="6" t="s">
        <v>40</v>
      </c>
      <c r="F180" s="37"/>
      <c r="G180" s="268"/>
      <c r="H180" s="135"/>
      <c r="I180" s="27">
        <v>100</v>
      </c>
      <c r="J180" s="6">
        <v>100</v>
      </c>
      <c r="K180" s="256" t="s">
        <v>914</v>
      </c>
      <c r="L180" s="6" t="s">
        <v>44</v>
      </c>
      <c r="M180" s="6"/>
      <c r="N180" s="27">
        <v>100</v>
      </c>
      <c r="O180" s="6" t="s">
        <v>44</v>
      </c>
      <c r="P180" s="124"/>
    </row>
    <row r="181" spans="2:16" ht="12.75">
      <c r="B181" s="4" t="s">
        <v>409</v>
      </c>
      <c r="D181" s="17" t="s">
        <v>410</v>
      </c>
      <c r="E181" s="6" t="s">
        <v>40</v>
      </c>
      <c r="F181" s="37">
        <v>2</v>
      </c>
      <c r="G181" s="268" t="s">
        <v>87</v>
      </c>
      <c r="H181" s="135"/>
      <c r="I181" s="27">
        <v>2</v>
      </c>
      <c r="J181" s="6">
        <v>2</v>
      </c>
      <c r="K181" s="256" t="s">
        <v>915</v>
      </c>
      <c r="L181" s="6" t="s">
        <v>44</v>
      </c>
      <c r="M181" s="6"/>
      <c r="N181" s="27">
        <v>2</v>
      </c>
      <c r="O181" s="6" t="s">
        <v>44</v>
      </c>
      <c r="P181" s="124"/>
    </row>
    <row r="182" spans="2:16" ht="32.25">
      <c r="B182" s="4" t="s">
        <v>411</v>
      </c>
      <c r="D182" s="17" t="s">
        <v>412</v>
      </c>
      <c r="E182" s="6" t="s">
        <v>59</v>
      </c>
      <c r="F182" s="37"/>
      <c r="G182" s="256" t="s">
        <v>60</v>
      </c>
      <c r="H182" s="128"/>
      <c r="I182" s="27" t="s">
        <v>66</v>
      </c>
      <c r="J182" s="6" t="s">
        <v>91</v>
      </c>
      <c r="K182" s="256" t="s">
        <v>916</v>
      </c>
      <c r="L182" s="6" t="s">
        <v>44</v>
      </c>
      <c r="M182" s="6">
        <v>40</v>
      </c>
      <c r="N182" s="27" t="s">
        <v>48</v>
      </c>
      <c r="O182" s="6" t="s">
        <v>44</v>
      </c>
      <c r="P182" s="124"/>
    </row>
    <row r="183" spans="2:16" s="119" customFormat="1" ht="12.75">
      <c r="B183" s="175" t="s">
        <v>413</v>
      </c>
      <c r="C183" s="176"/>
      <c r="D183" s="177" t="s">
        <v>414</v>
      </c>
      <c r="E183" s="178" t="s">
        <v>72</v>
      </c>
      <c r="F183" s="182">
        <v>300</v>
      </c>
      <c r="G183" s="257" t="s">
        <v>137</v>
      </c>
      <c r="H183" s="179"/>
      <c r="I183" s="180"/>
      <c r="J183" s="178"/>
      <c r="K183" s="257"/>
      <c r="L183" s="178"/>
      <c r="M183" s="178"/>
      <c r="N183" s="180"/>
      <c r="O183" s="178"/>
      <c r="P183" s="190"/>
    </row>
    <row r="184" spans="2:16" ht="12.75">
      <c r="B184" s="4" t="s">
        <v>415</v>
      </c>
      <c r="D184" s="17" t="s">
        <v>416</v>
      </c>
      <c r="E184" s="6" t="s">
        <v>40</v>
      </c>
      <c r="F184" s="17">
        <v>700</v>
      </c>
      <c r="G184" s="256" t="s">
        <v>127</v>
      </c>
      <c r="H184" s="128"/>
      <c r="I184" s="27">
        <v>700</v>
      </c>
      <c r="J184" s="6">
        <v>700</v>
      </c>
      <c r="K184" s="256" t="s">
        <v>899</v>
      </c>
      <c r="L184" s="6" t="s">
        <v>44</v>
      </c>
      <c r="M184" s="6"/>
      <c r="N184" s="27">
        <v>700</v>
      </c>
      <c r="O184" s="6" t="s">
        <v>44</v>
      </c>
      <c r="P184" s="124"/>
    </row>
    <row r="185" spans="2:16" ht="12.75">
      <c r="B185" s="4" t="s">
        <v>417</v>
      </c>
      <c r="D185" s="17" t="s">
        <v>418</v>
      </c>
      <c r="E185" s="6" t="s">
        <v>72</v>
      </c>
      <c r="F185" s="17">
        <v>200</v>
      </c>
      <c r="G185" s="256" t="s">
        <v>419</v>
      </c>
      <c r="H185" s="128"/>
      <c r="I185" s="27"/>
      <c r="J185" s="6"/>
      <c r="K185" s="256"/>
      <c r="L185" s="4"/>
      <c r="M185" s="6"/>
      <c r="N185" s="27"/>
      <c r="O185" s="6"/>
      <c r="P185" s="124"/>
    </row>
    <row r="186" spans="2:16" ht="12.75">
      <c r="B186" s="4" t="s">
        <v>420</v>
      </c>
      <c r="D186" s="17" t="s">
        <v>421</v>
      </c>
      <c r="E186" s="6" t="s">
        <v>72</v>
      </c>
      <c r="F186" s="17">
        <v>1000</v>
      </c>
      <c r="G186" s="256"/>
      <c r="H186" s="128"/>
      <c r="I186" s="27"/>
      <c r="J186" s="6"/>
      <c r="K186" s="256"/>
      <c r="L186" s="4"/>
      <c r="M186" s="6"/>
      <c r="N186" s="27"/>
      <c r="O186" s="6"/>
      <c r="P186" s="124"/>
    </row>
    <row r="187" spans="2:16" ht="12.75">
      <c r="B187" s="4" t="s">
        <v>422</v>
      </c>
      <c r="D187" s="17" t="s">
        <v>423</v>
      </c>
      <c r="E187" s="6" t="s">
        <v>40</v>
      </c>
      <c r="F187" s="17">
        <v>10000</v>
      </c>
      <c r="G187" s="256" t="s">
        <v>69</v>
      </c>
      <c r="H187" s="128"/>
      <c r="I187" s="27"/>
      <c r="J187" s="6"/>
      <c r="K187" s="256"/>
      <c r="L187" s="4"/>
      <c r="M187" s="6"/>
      <c r="N187" s="100">
        <v>14000</v>
      </c>
      <c r="O187" s="6" t="s">
        <v>44</v>
      </c>
      <c r="P187" s="124"/>
    </row>
    <row r="188" spans="2:16" ht="12.75">
      <c r="B188" s="7" t="s">
        <v>424</v>
      </c>
      <c r="D188" s="17" t="s">
        <v>425</v>
      </c>
      <c r="E188" s="6" t="s">
        <v>59</v>
      </c>
      <c r="F188" s="37"/>
      <c r="G188" s="256" t="s">
        <v>60</v>
      </c>
      <c r="H188" s="128"/>
      <c r="I188" s="27"/>
      <c r="J188" s="6"/>
      <c r="K188" s="256"/>
      <c r="L188" s="6"/>
      <c r="M188" s="6">
        <v>2</v>
      </c>
      <c r="N188" s="27"/>
      <c r="O188" s="6" t="s">
        <v>44</v>
      </c>
      <c r="P188" s="124"/>
    </row>
    <row r="189" spans="2:16" ht="12.75">
      <c r="B189" s="4" t="s">
        <v>426</v>
      </c>
      <c r="D189" s="17" t="s">
        <v>427</v>
      </c>
      <c r="E189" s="6" t="s">
        <v>40</v>
      </c>
      <c r="F189" s="37"/>
      <c r="G189" s="268"/>
      <c r="H189" s="135"/>
      <c r="I189" s="27"/>
      <c r="J189" s="6"/>
      <c r="K189" s="256"/>
      <c r="L189" s="4"/>
      <c r="M189" s="6"/>
      <c r="N189" s="27">
        <v>2</v>
      </c>
      <c r="O189" s="6" t="s">
        <v>44</v>
      </c>
      <c r="P189" s="124"/>
    </row>
    <row r="190" spans="2:16" ht="12.75">
      <c r="B190" s="7" t="s">
        <v>428</v>
      </c>
      <c r="D190" s="17" t="s">
        <v>429</v>
      </c>
      <c r="E190" s="6" t="s">
        <v>40</v>
      </c>
      <c r="F190" s="37"/>
      <c r="G190" s="268"/>
      <c r="H190" s="135"/>
      <c r="I190" s="27"/>
      <c r="J190" s="6"/>
      <c r="K190" s="256"/>
      <c r="L190" s="4"/>
      <c r="M190" s="6"/>
      <c r="N190" s="27">
        <v>90</v>
      </c>
      <c r="O190" s="6" t="s">
        <v>44</v>
      </c>
      <c r="P190" s="124"/>
    </row>
    <row r="191" spans="2:16" ht="12.75">
      <c r="B191" s="7" t="s">
        <v>430</v>
      </c>
      <c r="C191" s="6"/>
      <c r="D191" s="17" t="s">
        <v>431</v>
      </c>
      <c r="E191" s="6" t="s">
        <v>40</v>
      </c>
      <c r="F191" s="94">
        <v>10</v>
      </c>
      <c r="G191" s="269" t="s">
        <v>94</v>
      </c>
      <c r="H191" s="136"/>
      <c r="I191" s="27"/>
      <c r="J191" s="6"/>
      <c r="K191" s="256"/>
      <c r="L191" s="6"/>
      <c r="M191" s="6"/>
      <c r="N191" s="27">
        <v>10</v>
      </c>
      <c r="O191" s="6" t="s">
        <v>44</v>
      </c>
      <c r="P191" s="124"/>
    </row>
    <row r="192" spans="2:16" ht="12.75">
      <c r="B192" s="4" t="s">
        <v>432</v>
      </c>
      <c r="C192" s="6"/>
      <c r="D192" s="17" t="s">
        <v>433</v>
      </c>
      <c r="E192" s="6" t="s">
        <v>148</v>
      </c>
      <c r="F192" s="17">
        <v>1000</v>
      </c>
      <c r="G192" s="256" t="s">
        <v>87</v>
      </c>
      <c r="H192" s="128"/>
      <c r="I192" s="27"/>
      <c r="J192" s="6"/>
      <c r="K192" s="256"/>
      <c r="L192" s="6"/>
      <c r="M192" s="6"/>
      <c r="N192" s="27">
        <v>1000</v>
      </c>
      <c r="O192" s="6" t="s">
        <v>41</v>
      </c>
      <c r="P192" s="124"/>
    </row>
    <row r="193" spans="2:16" ht="21.75">
      <c r="B193" s="4" t="s">
        <v>434</v>
      </c>
      <c r="C193" s="6"/>
      <c r="D193" s="17" t="s">
        <v>435</v>
      </c>
      <c r="E193" s="6" t="s">
        <v>40</v>
      </c>
      <c r="F193" s="37"/>
      <c r="G193" s="268"/>
      <c r="H193" s="135"/>
      <c r="I193" s="27">
        <v>700</v>
      </c>
      <c r="J193" s="6">
        <v>700</v>
      </c>
      <c r="K193" s="256" t="s">
        <v>917</v>
      </c>
      <c r="L193" s="6" t="s">
        <v>44</v>
      </c>
      <c r="M193" s="6"/>
      <c r="N193" s="27">
        <v>700</v>
      </c>
      <c r="O193" s="6" t="s">
        <v>44</v>
      </c>
      <c r="P193" s="124"/>
    </row>
    <row r="194" spans="2:16" s="119" customFormat="1" ht="12.75">
      <c r="B194" s="175" t="s">
        <v>436</v>
      </c>
      <c r="C194" s="178" t="s">
        <v>239</v>
      </c>
      <c r="D194" s="177"/>
      <c r="E194" s="178"/>
      <c r="F194" s="182"/>
      <c r="G194" s="271"/>
      <c r="H194" s="189"/>
      <c r="I194" s="180"/>
      <c r="J194" s="178">
        <v>60</v>
      </c>
      <c r="K194" s="257"/>
      <c r="L194" s="178"/>
      <c r="M194" s="178"/>
      <c r="N194" s="180"/>
      <c r="O194" s="178"/>
      <c r="P194" s="190"/>
    </row>
    <row r="195" spans="2:16" ht="21.75">
      <c r="B195" s="4" t="s">
        <v>437</v>
      </c>
      <c r="C195" s="6"/>
      <c r="D195" s="17" t="s">
        <v>438</v>
      </c>
      <c r="E195" s="6" t="s">
        <v>59</v>
      </c>
      <c r="F195" s="17">
        <v>0.08</v>
      </c>
      <c r="G195" s="256" t="s">
        <v>60</v>
      </c>
      <c r="H195" s="128"/>
      <c r="I195" s="27" t="s">
        <v>66</v>
      </c>
      <c r="J195" s="6">
        <v>0.4</v>
      </c>
      <c r="K195" s="256" t="s">
        <v>918</v>
      </c>
      <c r="L195" s="6" t="s">
        <v>44</v>
      </c>
      <c r="M195" s="6">
        <v>0.08</v>
      </c>
      <c r="N195" s="27" t="s">
        <v>48</v>
      </c>
      <c r="O195" s="6" t="s">
        <v>44</v>
      </c>
      <c r="P195" s="124"/>
    </row>
    <row r="196" spans="2:16" ht="21.75">
      <c r="B196" s="4" t="s">
        <v>439</v>
      </c>
      <c r="C196" s="6"/>
      <c r="D196" s="17" t="s">
        <v>440</v>
      </c>
      <c r="E196" s="6" t="s">
        <v>59</v>
      </c>
      <c r="F196" s="17">
        <v>0.04</v>
      </c>
      <c r="G196" s="256" t="s">
        <v>60</v>
      </c>
      <c r="H196" s="128"/>
      <c r="I196" s="27" t="s">
        <v>66</v>
      </c>
      <c r="J196" s="6">
        <v>0.2</v>
      </c>
      <c r="K196" s="256" t="s">
        <v>918</v>
      </c>
      <c r="L196" s="6" t="s">
        <v>44</v>
      </c>
      <c r="M196" s="6">
        <v>0.04</v>
      </c>
      <c r="N196" s="27" t="s">
        <v>48</v>
      </c>
      <c r="O196" s="6" t="s">
        <v>44</v>
      </c>
      <c r="P196" s="124"/>
    </row>
    <row r="197" spans="2:16" ht="32.25">
      <c r="B197" s="4" t="s">
        <v>441</v>
      </c>
      <c r="C197" s="6"/>
      <c r="D197" s="17" t="s">
        <v>442</v>
      </c>
      <c r="E197" s="6" t="s">
        <v>59</v>
      </c>
      <c r="F197" s="17">
        <v>0.2</v>
      </c>
      <c r="G197" s="256" t="s">
        <v>60</v>
      </c>
      <c r="H197" s="128"/>
      <c r="I197" s="27" t="s">
        <v>66</v>
      </c>
      <c r="J197" s="6">
        <v>1</v>
      </c>
      <c r="K197" s="256" t="s">
        <v>919</v>
      </c>
      <c r="L197" s="6" t="s">
        <v>44</v>
      </c>
      <c r="M197" s="6">
        <v>0.2</v>
      </c>
      <c r="N197" s="22" t="s">
        <v>48</v>
      </c>
      <c r="O197" s="6" t="s">
        <v>44</v>
      </c>
      <c r="P197" s="142"/>
    </row>
    <row r="198" spans="2:16" ht="12.75">
      <c r="B198" s="7" t="s">
        <v>443</v>
      </c>
      <c r="C198" s="6"/>
      <c r="D198" s="17" t="s">
        <v>444</v>
      </c>
      <c r="E198" s="6" t="s">
        <v>162</v>
      </c>
      <c r="F198" s="17">
        <v>1</v>
      </c>
      <c r="G198" s="256" t="s">
        <v>69</v>
      </c>
      <c r="H198" s="128"/>
      <c r="I198" s="27"/>
      <c r="J198" s="6"/>
      <c r="K198" s="256"/>
      <c r="L198" s="6"/>
      <c r="M198" s="6">
        <v>5</v>
      </c>
      <c r="N198" s="27">
        <v>1</v>
      </c>
      <c r="O198" s="6" t="s">
        <v>44</v>
      </c>
      <c r="P198" s="124"/>
    </row>
    <row r="199" spans="2:16" s="116" customFormat="1" ht="12.75">
      <c r="B199" s="146" t="s">
        <v>445</v>
      </c>
      <c r="C199" s="120"/>
      <c r="D199" s="121" t="s">
        <v>446</v>
      </c>
      <c r="E199" s="120" t="s">
        <v>59</v>
      </c>
      <c r="F199" s="144">
        <v>0.06</v>
      </c>
      <c r="G199" s="269" t="s">
        <v>60</v>
      </c>
      <c r="H199" s="136"/>
      <c r="I199" s="131"/>
      <c r="J199" s="120"/>
      <c r="K199" s="258"/>
      <c r="L199" s="120"/>
      <c r="M199" s="120"/>
      <c r="N199" s="131"/>
      <c r="O199" s="120"/>
      <c r="P199" s="125"/>
    </row>
    <row r="200" spans="2:16" s="116" customFormat="1" ht="12.75">
      <c r="B200" s="146" t="s">
        <v>447</v>
      </c>
      <c r="C200" s="147"/>
      <c r="D200" s="121" t="s">
        <v>448</v>
      </c>
      <c r="E200" s="120" t="s">
        <v>162</v>
      </c>
      <c r="F200" s="144">
        <v>0.2</v>
      </c>
      <c r="G200" s="269" t="s">
        <v>60</v>
      </c>
      <c r="H200" s="136"/>
      <c r="I200" s="131"/>
      <c r="J200" s="120"/>
      <c r="K200" s="258"/>
      <c r="L200" s="120"/>
      <c r="M200" s="120"/>
      <c r="N200" s="131"/>
      <c r="O200" s="120"/>
      <c r="P200" s="125"/>
    </row>
    <row r="201" spans="2:16" s="116" customFormat="1" ht="12.75">
      <c r="B201" s="146" t="s">
        <v>449</v>
      </c>
      <c r="C201" s="147"/>
      <c r="D201" s="174" t="s">
        <v>450</v>
      </c>
      <c r="E201" s="120" t="s">
        <v>451</v>
      </c>
      <c r="F201" s="144">
        <v>0.2</v>
      </c>
      <c r="G201" s="269" t="s">
        <v>60</v>
      </c>
      <c r="H201" s="136"/>
      <c r="I201" s="131">
        <v>0.2</v>
      </c>
      <c r="J201" s="120">
        <v>0.2</v>
      </c>
      <c r="K201" s="258" t="s">
        <v>899</v>
      </c>
      <c r="L201" s="120" t="s">
        <v>44</v>
      </c>
      <c r="M201" s="120"/>
      <c r="N201" s="131">
        <v>0.2</v>
      </c>
      <c r="O201" s="120" t="s">
        <v>44</v>
      </c>
      <c r="P201" s="125"/>
    </row>
    <row r="202" spans="2:16" ht="12.75">
      <c r="B202" s="4" t="s">
        <v>452</v>
      </c>
      <c r="C202" s="6"/>
      <c r="D202" s="17" t="s">
        <v>453</v>
      </c>
      <c r="E202" s="6" t="s">
        <v>40</v>
      </c>
      <c r="F202" s="37"/>
      <c r="G202" s="268"/>
      <c r="H202" s="135"/>
      <c r="I202" s="27">
        <v>50</v>
      </c>
      <c r="J202" s="6">
        <v>50</v>
      </c>
      <c r="K202" s="256" t="s">
        <v>920</v>
      </c>
      <c r="L202" s="6" t="s">
        <v>44</v>
      </c>
      <c r="M202" s="6"/>
      <c r="N202" s="27"/>
      <c r="O202" s="6"/>
      <c r="P202" s="124"/>
    </row>
    <row r="203" spans="2:16" ht="12.75">
      <c r="B203" s="4" t="s">
        <v>454</v>
      </c>
      <c r="C203" s="6"/>
      <c r="D203" s="17" t="s">
        <v>455</v>
      </c>
      <c r="E203" s="6" t="s">
        <v>162</v>
      </c>
      <c r="F203" s="37"/>
      <c r="G203" s="268"/>
      <c r="H203" s="135"/>
      <c r="I203" s="27"/>
      <c r="J203" s="6"/>
      <c r="K203" s="256"/>
      <c r="L203" s="6"/>
      <c r="M203" s="6"/>
      <c r="N203" s="27">
        <v>1</v>
      </c>
      <c r="O203" s="6" t="s">
        <v>44</v>
      </c>
      <c r="P203" s="124"/>
    </row>
    <row r="204" spans="2:16" ht="12.75">
      <c r="B204" s="4" t="s">
        <v>456</v>
      </c>
      <c r="C204" s="6"/>
      <c r="D204" s="17" t="s">
        <v>457</v>
      </c>
      <c r="E204" s="6" t="s">
        <v>72</v>
      </c>
      <c r="F204" s="17">
        <v>400</v>
      </c>
      <c r="G204" s="256" t="s">
        <v>94</v>
      </c>
      <c r="H204" s="128"/>
      <c r="I204" s="27"/>
      <c r="J204" s="6"/>
      <c r="K204" s="256"/>
      <c r="L204" s="6"/>
      <c r="M204" s="6"/>
      <c r="N204" s="27"/>
      <c r="O204" s="6"/>
      <c r="P204" s="124"/>
    </row>
    <row r="205" spans="2:16" ht="12.75">
      <c r="B205" s="175" t="s">
        <v>458</v>
      </c>
      <c r="C205" s="6"/>
      <c r="D205" s="17" t="s">
        <v>459</v>
      </c>
      <c r="E205" s="6" t="s">
        <v>40</v>
      </c>
      <c r="F205" s="94">
        <v>200</v>
      </c>
      <c r="G205" s="269" t="s">
        <v>460</v>
      </c>
      <c r="H205" s="136"/>
      <c r="I205" s="27"/>
      <c r="J205" s="6"/>
      <c r="K205" s="256"/>
      <c r="L205" s="6"/>
      <c r="M205" s="6"/>
      <c r="N205" s="180">
        <v>400</v>
      </c>
      <c r="O205" s="6" t="s">
        <v>44</v>
      </c>
      <c r="P205" s="124"/>
    </row>
    <row r="206" spans="2:16" ht="12.75">
      <c r="B206" s="4" t="s">
        <v>461</v>
      </c>
      <c r="C206" s="6"/>
      <c r="D206" s="17" t="s">
        <v>462</v>
      </c>
      <c r="E206" s="6" t="s">
        <v>40</v>
      </c>
      <c r="F206" s="37">
        <v>300</v>
      </c>
      <c r="G206" s="268" t="s">
        <v>87</v>
      </c>
      <c r="H206" s="135"/>
      <c r="I206" s="27"/>
      <c r="J206" s="6"/>
      <c r="K206" s="256"/>
      <c r="L206" s="6"/>
      <c r="M206" s="6"/>
      <c r="N206" s="27">
        <v>400</v>
      </c>
      <c r="O206" s="6" t="s">
        <v>44</v>
      </c>
      <c r="P206" s="124"/>
    </row>
    <row r="207" spans="2:16" s="119" customFormat="1" ht="12.75">
      <c r="B207" s="175" t="s">
        <v>463</v>
      </c>
      <c r="C207" s="178"/>
      <c r="D207" s="177" t="s">
        <v>464</v>
      </c>
      <c r="E207" s="178" t="s">
        <v>59</v>
      </c>
      <c r="F207" s="245" t="s">
        <v>177</v>
      </c>
      <c r="G207" s="271"/>
      <c r="H207" s="189"/>
      <c r="I207" s="180"/>
      <c r="J207" s="178"/>
      <c r="K207" s="257"/>
      <c r="L207" s="178"/>
      <c r="M207" s="178"/>
      <c r="N207" s="180"/>
      <c r="O207" s="178"/>
      <c r="P207" s="190"/>
    </row>
    <row r="208" spans="2:16" ht="12.75">
      <c r="B208" s="4" t="s">
        <v>465</v>
      </c>
      <c r="D208" s="17" t="s">
        <v>466</v>
      </c>
      <c r="E208" s="6" t="s">
        <v>162</v>
      </c>
      <c r="F208" s="17">
        <v>100</v>
      </c>
      <c r="G208" s="256" t="s">
        <v>69</v>
      </c>
      <c r="H208" s="128"/>
      <c r="I208" s="27"/>
      <c r="J208" s="6"/>
      <c r="K208" s="256"/>
      <c r="L208" s="6"/>
      <c r="M208" s="6">
        <v>400</v>
      </c>
      <c r="N208" s="27">
        <v>100</v>
      </c>
      <c r="O208" s="6" t="s">
        <v>44</v>
      </c>
      <c r="P208" s="124"/>
    </row>
    <row r="209" spans="2:16" ht="12.75">
      <c r="B209" s="4" t="s">
        <v>467</v>
      </c>
      <c r="D209" s="17" t="s">
        <v>468</v>
      </c>
      <c r="E209" s="6" t="s">
        <v>40</v>
      </c>
      <c r="F209" s="17"/>
      <c r="G209" s="256"/>
      <c r="H209" s="128"/>
      <c r="I209" s="27"/>
      <c r="J209" s="6"/>
      <c r="K209" s="256"/>
      <c r="L209" s="6"/>
      <c r="M209" s="6"/>
      <c r="N209" s="27">
        <v>700</v>
      </c>
      <c r="O209" s="6" t="s">
        <v>44</v>
      </c>
      <c r="P209" s="124"/>
    </row>
    <row r="210" spans="2:16" ht="12.75">
      <c r="B210" s="4" t="s">
        <v>469</v>
      </c>
      <c r="D210" s="17" t="s">
        <v>470</v>
      </c>
      <c r="E210" s="6" t="s">
        <v>72</v>
      </c>
      <c r="F210" s="37">
        <v>17500</v>
      </c>
      <c r="G210" s="268" t="s">
        <v>87</v>
      </c>
      <c r="H210" s="135"/>
      <c r="I210" s="27"/>
      <c r="J210" s="6"/>
      <c r="K210" s="256"/>
      <c r="L210" s="6"/>
      <c r="M210" s="6"/>
      <c r="N210" s="27"/>
      <c r="O210" s="6"/>
      <c r="P210" s="124"/>
    </row>
    <row r="211" spans="2:16" ht="12.75">
      <c r="B211" s="4" t="s">
        <v>471</v>
      </c>
      <c r="D211" s="17" t="s">
        <v>472</v>
      </c>
      <c r="E211" s="6" t="s">
        <v>162</v>
      </c>
      <c r="F211" s="17">
        <v>1</v>
      </c>
      <c r="G211" s="256" t="s">
        <v>56</v>
      </c>
      <c r="H211" s="128"/>
      <c r="I211" s="27"/>
      <c r="J211" s="6"/>
      <c r="K211" s="256"/>
      <c r="L211" s="4"/>
      <c r="M211" s="6"/>
      <c r="N211" s="27"/>
      <c r="O211" s="4"/>
      <c r="P211" s="140"/>
    </row>
    <row r="212" spans="2:16" ht="12.75">
      <c r="B212" s="175" t="s">
        <v>473</v>
      </c>
      <c r="D212" s="17" t="s">
        <v>474</v>
      </c>
      <c r="E212" s="6" t="s">
        <v>40</v>
      </c>
      <c r="F212" s="94">
        <v>100</v>
      </c>
      <c r="G212" s="269" t="s">
        <v>94</v>
      </c>
      <c r="H212" s="136"/>
      <c r="I212" s="27"/>
      <c r="J212" s="6"/>
      <c r="K212" s="256"/>
      <c r="L212" s="4"/>
      <c r="M212" s="6"/>
      <c r="N212" s="180">
        <v>100</v>
      </c>
      <c r="O212" s="6" t="s">
        <v>44</v>
      </c>
      <c r="P212" s="124"/>
    </row>
    <row r="213" spans="2:16" ht="12.75">
      <c r="B213" s="4" t="s">
        <v>475</v>
      </c>
      <c r="D213" s="17" t="s">
        <v>476</v>
      </c>
      <c r="E213" s="6" t="s">
        <v>40</v>
      </c>
      <c r="F213" s="37"/>
      <c r="G213" s="268"/>
      <c r="H213" s="135"/>
      <c r="I213" s="27"/>
      <c r="J213" s="6"/>
      <c r="K213" s="256"/>
      <c r="L213" s="4"/>
      <c r="M213" s="6"/>
      <c r="N213" s="27">
        <v>4000</v>
      </c>
      <c r="O213" s="6" t="s">
        <v>44</v>
      </c>
      <c r="P213" s="124"/>
    </row>
    <row r="214" spans="2:16" s="119" customFormat="1" ht="12.75">
      <c r="B214" s="175" t="s">
        <v>477</v>
      </c>
      <c r="C214" s="176"/>
      <c r="D214" s="177" t="s">
        <v>478</v>
      </c>
      <c r="E214" s="178" t="s">
        <v>72</v>
      </c>
      <c r="F214" s="182">
        <v>0.3</v>
      </c>
      <c r="G214" s="271" t="s">
        <v>94</v>
      </c>
      <c r="H214" s="189"/>
      <c r="I214" s="180"/>
      <c r="J214" s="178"/>
      <c r="K214" s="257"/>
      <c r="L214" s="175"/>
      <c r="M214" s="178"/>
      <c r="N214" s="180"/>
      <c r="O214" s="178"/>
      <c r="P214" s="190"/>
    </row>
    <row r="215" spans="2:16" ht="12.75">
      <c r="B215" s="4" t="s">
        <v>479</v>
      </c>
      <c r="D215" s="17" t="s">
        <v>480</v>
      </c>
      <c r="E215" s="6" t="s">
        <v>40</v>
      </c>
      <c r="F215" s="37"/>
      <c r="G215" s="268"/>
      <c r="H215" s="135"/>
      <c r="I215" s="27"/>
      <c r="J215" s="6"/>
      <c r="K215" s="256"/>
      <c r="L215" s="6"/>
      <c r="M215" s="6"/>
      <c r="N215" s="27">
        <v>200</v>
      </c>
      <c r="O215" s="6" t="s">
        <v>44</v>
      </c>
      <c r="P215" s="124"/>
    </row>
    <row r="216" spans="2:16" ht="12.75">
      <c r="B216" s="4" t="s">
        <v>481</v>
      </c>
      <c r="D216" s="17" t="s">
        <v>482</v>
      </c>
      <c r="E216" s="6" t="s">
        <v>72</v>
      </c>
      <c r="F216" s="17">
        <v>3000</v>
      </c>
      <c r="G216" s="256" t="s">
        <v>483</v>
      </c>
      <c r="H216" s="128"/>
      <c r="I216" s="27"/>
      <c r="J216" s="6"/>
      <c r="K216" s="256"/>
      <c r="L216" s="6"/>
      <c r="M216" s="6"/>
      <c r="N216" s="27"/>
      <c r="O216" s="6"/>
      <c r="P216" s="124"/>
    </row>
    <row r="217" spans="2:16" ht="12.75">
      <c r="B217" s="4" t="s">
        <v>484</v>
      </c>
      <c r="D217" s="17" t="s">
        <v>485</v>
      </c>
      <c r="E217" s="6" t="s">
        <v>40</v>
      </c>
      <c r="F217" s="37"/>
      <c r="G217" s="268"/>
      <c r="H217" s="135"/>
      <c r="I217" s="27">
        <v>40</v>
      </c>
      <c r="J217" s="6">
        <v>40</v>
      </c>
      <c r="K217" s="256" t="s">
        <v>910</v>
      </c>
      <c r="L217" s="6" t="s">
        <v>44</v>
      </c>
      <c r="M217" s="6"/>
      <c r="N217" s="27">
        <v>40</v>
      </c>
      <c r="O217" s="6" t="s">
        <v>44</v>
      </c>
      <c r="P217" s="124"/>
    </row>
    <row r="218" spans="2:16" ht="12.75">
      <c r="B218" s="175" t="s">
        <v>486</v>
      </c>
      <c r="D218" s="17" t="s">
        <v>487</v>
      </c>
      <c r="E218" s="6" t="s">
        <v>72</v>
      </c>
      <c r="F218" s="17">
        <v>3</v>
      </c>
      <c r="G218" s="256" t="s">
        <v>127</v>
      </c>
      <c r="H218" s="128"/>
      <c r="I218" s="27"/>
      <c r="J218" s="6"/>
      <c r="K218" s="256"/>
      <c r="L218" s="4"/>
      <c r="M218" s="6"/>
      <c r="N218" s="180">
        <v>4</v>
      </c>
      <c r="O218" s="6" t="s">
        <v>44</v>
      </c>
      <c r="P218" s="124"/>
    </row>
    <row r="219" spans="2:16" s="116" customFormat="1" ht="12.75">
      <c r="B219" s="95" t="s">
        <v>488</v>
      </c>
      <c r="C219" s="149"/>
      <c r="D219" s="121" t="s">
        <v>489</v>
      </c>
      <c r="E219" s="120" t="s">
        <v>72</v>
      </c>
      <c r="F219" s="144">
        <v>70</v>
      </c>
      <c r="G219" s="269" t="s">
        <v>63</v>
      </c>
      <c r="H219" s="136"/>
      <c r="I219" s="131"/>
      <c r="J219" s="120"/>
      <c r="K219" s="258"/>
      <c r="L219" s="95"/>
      <c r="M219" s="120"/>
      <c r="N219" s="131"/>
      <c r="O219" s="120"/>
      <c r="P219" s="125"/>
    </row>
    <row r="220" spans="2:16" ht="12.75">
      <c r="B220" s="4" t="s">
        <v>490</v>
      </c>
      <c r="D220" s="17" t="s">
        <v>491</v>
      </c>
      <c r="E220" s="6" t="s">
        <v>72</v>
      </c>
      <c r="F220" s="94">
        <v>7</v>
      </c>
      <c r="G220" s="269" t="s">
        <v>69</v>
      </c>
      <c r="H220" s="136"/>
      <c r="I220" s="27"/>
      <c r="J220" s="6"/>
      <c r="K220" s="256"/>
      <c r="L220" s="4"/>
      <c r="M220" s="6"/>
      <c r="N220" s="27"/>
      <c r="O220" s="6"/>
      <c r="P220" s="124"/>
    </row>
    <row r="221" spans="2:16" s="119" customFormat="1" ht="12.75">
      <c r="B221" s="175" t="s">
        <v>492</v>
      </c>
      <c r="C221" s="176"/>
      <c r="D221" s="177" t="s">
        <v>493</v>
      </c>
      <c r="E221" s="178" t="s">
        <v>59</v>
      </c>
      <c r="F221" s="245" t="s">
        <v>177</v>
      </c>
      <c r="G221" s="271"/>
      <c r="H221" s="189"/>
      <c r="I221" s="180"/>
      <c r="J221" s="178"/>
      <c r="K221" s="257"/>
      <c r="L221" s="175"/>
      <c r="M221" s="178"/>
      <c r="N221" s="180"/>
      <c r="O221" s="178"/>
      <c r="P221" s="190"/>
    </row>
    <row r="222" spans="2:16" s="119" customFormat="1" ht="12.75">
      <c r="B222" s="175" t="s">
        <v>494</v>
      </c>
      <c r="C222" s="176"/>
      <c r="D222" s="177" t="s">
        <v>495</v>
      </c>
      <c r="E222" s="178" t="s">
        <v>59</v>
      </c>
      <c r="F222" s="245" t="s">
        <v>177</v>
      </c>
      <c r="G222" s="271"/>
      <c r="H222" s="189"/>
      <c r="I222" s="180"/>
      <c r="J222" s="178"/>
      <c r="K222" s="257"/>
      <c r="L222" s="175"/>
      <c r="M222" s="178"/>
      <c r="N222" s="180"/>
      <c r="O222" s="178"/>
      <c r="P222" s="190"/>
    </row>
    <row r="223" spans="2:16" ht="12.75">
      <c r="B223" s="7" t="s">
        <v>496</v>
      </c>
      <c r="D223" s="17" t="s">
        <v>497</v>
      </c>
      <c r="E223" s="6" t="s">
        <v>40</v>
      </c>
      <c r="F223" s="17">
        <v>4000</v>
      </c>
      <c r="G223" s="256" t="s">
        <v>63</v>
      </c>
      <c r="H223" s="128"/>
      <c r="I223" s="27"/>
      <c r="J223" s="6"/>
      <c r="K223" s="256"/>
      <c r="L223" s="4"/>
      <c r="M223" s="6"/>
      <c r="N223" s="27"/>
      <c r="O223" s="6"/>
      <c r="P223" s="124"/>
    </row>
    <row r="224" spans="2:16" ht="12.75">
      <c r="B224" s="29" t="s">
        <v>498</v>
      </c>
      <c r="D224" s="17" t="s">
        <v>499</v>
      </c>
      <c r="E224" s="6" t="s">
        <v>72</v>
      </c>
      <c r="F224" s="17">
        <v>300</v>
      </c>
      <c r="G224" s="256" t="s">
        <v>127</v>
      </c>
      <c r="H224" s="128"/>
      <c r="I224" s="27"/>
      <c r="J224" s="6"/>
      <c r="K224" s="256"/>
      <c r="L224" s="4"/>
      <c r="M224" s="6"/>
      <c r="N224" s="27"/>
      <c r="O224" s="6"/>
      <c r="P224" s="124"/>
    </row>
    <row r="225" spans="2:16" ht="21.75">
      <c r="B225" s="4" t="s">
        <v>500</v>
      </c>
      <c r="D225" s="17" t="s">
        <v>501</v>
      </c>
      <c r="E225" s="6" t="s">
        <v>40</v>
      </c>
      <c r="F225" s="94">
        <v>2</v>
      </c>
      <c r="G225" s="269" t="s">
        <v>502</v>
      </c>
      <c r="H225" s="136"/>
      <c r="I225" s="27"/>
      <c r="J225" s="6"/>
      <c r="K225" s="256"/>
      <c r="L225" s="4"/>
      <c r="M225" s="6"/>
      <c r="N225" s="27">
        <v>2</v>
      </c>
      <c r="O225" s="6" t="s">
        <v>44</v>
      </c>
      <c r="P225" s="124"/>
    </row>
    <row r="226" spans="2:16" s="119" customFormat="1" ht="12.75">
      <c r="B226" s="175" t="s">
        <v>503</v>
      </c>
      <c r="C226" s="178" t="s">
        <v>613</v>
      </c>
      <c r="D226" s="177" t="s">
        <v>505</v>
      </c>
      <c r="E226" s="178" t="s">
        <v>506</v>
      </c>
      <c r="F226" s="182">
        <v>70</v>
      </c>
      <c r="G226" s="257" t="s">
        <v>69</v>
      </c>
      <c r="H226" s="179"/>
      <c r="I226" s="180"/>
      <c r="J226" s="178"/>
      <c r="K226" s="257"/>
      <c r="L226" s="178"/>
      <c r="M226" s="178"/>
      <c r="N226" s="180">
        <v>20</v>
      </c>
      <c r="O226" s="178" t="s">
        <v>507</v>
      </c>
      <c r="P226" s="190"/>
    </row>
    <row r="227" spans="2:16" ht="12.75">
      <c r="B227" s="4" t="s">
        <v>508</v>
      </c>
      <c r="D227" s="17" t="s">
        <v>509</v>
      </c>
      <c r="E227" s="6" t="s">
        <v>162</v>
      </c>
      <c r="F227" s="17">
        <v>30</v>
      </c>
      <c r="G227" s="256" t="s">
        <v>94</v>
      </c>
      <c r="H227" s="128"/>
      <c r="I227" s="27"/>
      <c r="J227" s="6"/>
      <c r="K227" s="256"/>
      <c r="L227" s="4"/>
      <c r="M227" s="6"/>
      <c r="N227" s="27"/>
      <c r="O227" s="4"/>
      <c r="P227" s="140"/>
    </row>
    <row r="228" spans="2:16" ht="12.75">
      <c r="B228" s="4" t="s">
        <v>510</v>
      </c>
      <c r="D228" s="17" t="s">
        <v>511</v>
      </c>
      <c r="E228" s="6" t="s">
        <v>162</v>
      </c>
      <c r="F228" s="17">
        <v>30</v>
      </c>
      <c r="G228" s="256" t="s">
        <v>94</v>
      </c>
      <c r="H228" s="128"/>
      <c r="I228" s="27"/>
      <c r="J228" s="6"/>
      <c r="K228" s="256"/>
      <c r="L228" s="4"/>
      <c r="M228" s="6"/>
      <c r="N228" s="27"/>
      <c r="O228" s="4"/>
      <c r="P228" s="140"/>
    </row>
    <row r="229" spans="2:16" ht="12.75">
      <c r="B229" s="4" t="s">
        <v>512</v>
      </c>
      <c r="D229" s="17" t="s">
        <v>513</v>
      </c>
      <c r="E229" s="6" t="s">
        <v>162</v>
      </c>
      <c r="F229" s="17">
        <v>3</v>
      </c>
      <c r="G229" s="256"/>
      <c r="H229" s="128"/>
      <c r="I229" s="27"/>
      <c r="J229" s="6"/>
      <c r="K229" s="256"/>
      <c r="L229" s="4"/>
      <c r="M229" s="6"/>
      <c r="N229" s="27"/>
      <c r="O229" s="4"/>
      <c r="P229" s="140"/>
    </row>
    <row r="230" spans="2:16" ht="12.75">
      <c r="B230" s="4" t="s">
        <v>514</v>
      </c>
      <c r="D230" s="17" t="s">
        <v>515</v>
      </c>
      <c r="E230" s="6" t="s">
        <v>162</v>
      </c>
      <c r="F230" s="17">
        <v>100</v>
      </c>
      <c r="G230" s="256" t="s">
        <v>63</v>
      </c>
      <c r="H230" s="128"/>
      <c r="I230" s="27"/>
      <c r="J230" s="6"/>
      <c r="K230" s="256"/>
      <c r="L230" s="6"/>
      <c r="M230" s="6"/>
      <c r="N230" s="27">
        <v>100</v>
      </c>
      <c r="O230" s="6" t="s">
        <v>44</v>
      </c>
      <c r="P230" s="124"/>
    </row>
    <row r="231" spans="2:16" ht="12.75">
      <c r="B231" s="175" t="s">
        <v>516</v>
      </c>
      <c r="D231" s="17" t="s">
        <v>517</v>
      </c>
      <c r="E231" s="6" t="s">
        <v>40</v>
      </c>
      <c r="F231" s="17">
        <v>200</v>
      </c>
      <c r="G231" s="256" t="s">
        <v>127</v>
      </c>
      <c r="H231" s="128"/>
      <c r="I231" s="27"/>
      <c r="J231" s="6"/>
      <c r="K231" s="256"/>
      <c r="L231" s="6"/>
      <c r="M231" s="6"/>
      <c r="N231" s="180">
        <v>200</v>
      </c>
      <c r="O231" s="6" t="s">
        <v>44</v>
      </c>
      <c r="P231" s="124"/>
    </row>
    <row r="232" spans="2:16" s="116" customFormat="1" ht="12.75">
      <c r="B232" s="95" t="s">
        <v>518</v>
      </c>
      <c r="C232" s="149"/>
      <c r="D232" s="121" t="s">
        <v>519</v>
      </c>
      <c r="E232" s="120" t="s">
        <v>72</v>
      </c>
      <c r="F232" s="144">
        <v>2000</v>
      </c>
      <c r="G232" s="269" t="s">
        <v>262</v>
      </c>
      <c r="H232" s="136"/>
      <c r="I232" s="131"/>
      <c r="J232" s="120"/>
      <c r="K232" s="258"/>
      <c r="L232" s="120"/>
      <c r="M232" s="120"/>
      <c r="N232" s="131"/>
      <c r="O232" s="120"/>
      <c r="P232" s="125"/>
    </row>
    <row r="233" spans="2:16" s="116" customFormat="1" ht="12.75">
      <c r="B233" s="95" t="s">
        <v>520</v>
      </c>
      <c r="C233" s="149"/>
      <c r="D233" s="121" t="s">
        <v>521</v>
      </c>
      <c r="E233" s="120" t="s">
        <v>72</v>
      </c>
      <c r="F233" s="144">
        <v>9000</v>
      </c>
      <c r="G233" s="269" t="s">
        <v>262</v>
      </c>
      <c r="H233" s="136"/>
      <c r="I233" s="131"/>
      <c r="J233" s="120"/>
      <c r="K233" s="258"/>
      <c r="L233" s="120"/>
      <c r="M233" s="120"/>
      <c r="N233" s="131"/>
      <c r="O233" s="120"/>
      <c r="P233" s="125"/>
    </row>
    <row r="234" spans="2:16" s="116" customFormat="1" ht="12.75">
      <c r="B234" s="175" t="s">
        <v>522</v>
      </c>
      <c r="C234" s="149"/>
      <c r="D234" s="177" t="s">
        <v>523</v>
      </c>
      <c r="E234" s="178" t="s">
        <v>59</v>
      </c>
      <c r="F234" s="245" t="s">
        <v>177</v>
      </c>
      <c r="G234" s="269"/>
      <c r="H234" s="136"/>
      <c r="I234" s="131"/>
      <c r="J234" s="120"/>
      <c r="K234" s="258"/>
      <c r="L234" s="120"/>
      <c r="M234" s="120"/>
      <c r="N234" s="131"/>
      <c r="O234" s="120"/>
      <c r="P234" s="125"/>
    </row>
    <row r="235" spans="2:16" s="119" customFormat="1" ht="12.75">
      <c r="B235" s="175" t="s">
        <v>524</v>
      </c>
      <c r="D235" s="213" t="s">
        <v>525</v>
      </c>
      <c r="E235" s="178" t="s">
        <v>59</v>
      </c>
      <c r="F235" s="245" t="s">
        <v>177</v>
      </c>
      <c r="G235" s="271"/>
      <c r="H235" s="189"/>
      <c r="I235" s="180"/>
      <c r="J235" s="178"/>
      <c r="K235" s="257"/>
      <c r="L235" s="178"/>
      <c r="M235" s="178"/>
      <c r="N235" s="180"/>
      <c r="O235" s="178"/>
      <c r="P235" s="190"/>
    </row>
    <row r="236" spans="2:16" s="119" customFormat="1" ht="12.75">
      <c r="B236" s="175" t="s">
        <v>526</v>
      </c>
      <c r="D236" s="177" t="s">
        <v>527</v>
      </c>
      <c r="E236" s="178" t="s">
        <v>59</v>
      </c>
      <c r="F236" s="245" t="s">
        <v>177</v>
      </c>
      <c r="G236" s="271"/>
      <c r="H236" s="189"/>
      <c r="I236" s="180"/>
      <c r="J236" s="178"/>
      <c r="K236" s="257"/>
      <c r="L236" s="178"/>
      <c r="M236" s="178"/>
      <c r="N236" s="180"/>
      <c r="O236" s="178"/>
      <c r="P236" s="190"/>
    </row>
    <row r="237" spans="2:16" ht="12.75">
      <c r="B237" s="4" t="s">
        <v>528</v>
      </c>
      <c r="C237" s="6"/>
      <c r="D237" s="17" t="s">
        <v>529</v>
      </c>
      <c r="E237" s="6" t="s">
        <v>40</v>
      </c>
      <c r="F237" s="17"/>
      <c r="G237" s="256"/>
      <c r="H237" s="128"/>
      <c r="I237" s="27"/>
      <c r="J237" s="6"/>
      <c r="K237" s="256"/>
      <c r="L237" s="6"/>
      <c r="M237" s="6"/>
      <c r="N237" s="27">
        <v>700</v>
      </c>
      <c r="O237" s="6" t="s">
        <v>44</v>
      </c>
      <c r="P237" s="124"/>
    </row>
    <row r="238" spans="2:16" ht="12.75">
      <c r="B238" s="4" t="s">
        <v>530</v>
      </c>
      <c r="C238" s="46"/>
      <c r="D238" s="17" t="s">
        <v>531</v>
      </c>
      <c r="E238" s="6" t="s">
        <v>72</v>
      </c>
      <c r="F238" s="94">
        <v>200</v>
      </c>
      <c r="G238" s="269" t="s">
        <v>532</v>
      </c>
      <c r="H238" s="136"/>
      <c r="I238" s="27"/>
      <c r="J238" s="6"/>
      <c r="K238" s="256"/>
      <c r="L238" s="6"/>
      <c r="M238" s="6"/>
      <c r="N238" s="27"/>
      <c r="O238" s="6"/>
      <c r="P238" s="124"/>
    </row>
    <row r="239" spans="2:16" ht="12.75">
      <c r="B239" s="4" t="s">
        <v>533</v>
      </c>
      <c r="D239" s="17" t="s">
        <v>534</v>
      </c>
      <c r="E239" s="6" t="s">
        <v>40</v>
      </c>
      <c r="F239" s="17"/>
      <c r="G239" s="256"/>
      <c r="H239" s="128"/>
      <c r="I239" s="27"/>
      <c r="J239" s="6"/>
      <c r="K239" s="256"/>
      <c r="L239" s="6"/>
      <c r="M239" s="6"/>
      <c r="N239" s="27">
        <v>60</v>
      </c>
      <c r="O239" s="6" t="s">
        <v>44</v>
      </c>
      <c r="P239" s="124"/>
    </row>
    <row r="240" spans="2:16" s="119" customFormat="1" ht="12.75">
      <c r="B240" s="175" t="s">
        <v>535</v>
      </c>
      <c r="C240" s="176"/>
      <c r="D240" s="177" t="s">
        <v>536</v>
      </c>
      <c r="E240" s="178" t="s">
        <v>59</v>
      </c>
      <c r="F240" s="245" t="s">
        <v>177</v>
      </c>
      <c r="G240" s="271"/>
      <c r="H240" s="189"/>
      <c r="I240" s="180"/>
      <c r="J240" s="178"/>
      <c r="K240" s="257"/>
      <c r="L240" s="178"/>
      <c r="M240" s="178"/>
      <c r="N240" s="180"/>
      <c r="O240" s="178"/>
      <c r="P240" s="190"/>
    </row>
    <row r="241" spans="2:16" s="119" customFormat="1" ht="12.75">
      <c r="B241" s="175" t="s">
        <v>537</v>
      </c>
      <c r="C241" s="176"/>
      <c r="D241" s="177" t="s">
        <v>538</v>
      </c>
      <c r="E241" s="178" t="s">
        <v>59</v>
      </c>
      <c r="F241" s="245" t="s">
        <v>177</v>
      </c>
      <c r="G241" s="271"/>
      <c r="H241" s="189"/>
      <c r="I241" s="180"/>
      <c r="J241" s="178"/>
      <c r="K241" s="257"/>
      <c r="L241" s="178"/>
      <c r="M241" s="178"/>
      <c r="N241" s="180"/>
      <c r="O241" s="178"/>
      <c r="P241" s="190"/>
    </row>
    <row r="242" spans="2:16" ht="12.75">
      <c r="B242" s="4" t="s">
        <v>539</v>
      </c>
      <c r="D242" s="17" t="s">
        <v>540</v>
      </c>
      <c r="E242" s="6" t="s">
        <v>59</v>
      </c>
      <c r="F242" s="17">
        <v>70</v>
      </c>
      <c r="G242" s="256" t="s">
        <v>60</v>
      </c>
      <c r="H242" s="128"/>
      <c r="I242" s="27"/>
      <c r="J242" s="6"/>
      <c r="K242" s="256"/>
      <c r="L242" s="4"/>
      <c r="M242" s="6"/>
      <c r="N242" s="27"/>
      <c r="O242" s="4"/>
      <c r="P242" s="140"/>
    </row>
    <row r="243" spans="2:16" ht="12.75">
      <c r="B243" s="4" t="s">
        <v>541</v>
      </c>
      <c r="D243" s="17" t="s">
        <v>542</v>
      </c>
      <c r="E243" s="6" t="s">
        <v>40</v>
      </c>
      <c r="F243" s="37"/>
      <c r="G243" s="268"/>
      <c r="H243" s="135"/>
      <c r="I243" s="27">
        <v>200</v>
      </c>
      <c r="J243" s="6">
        <v>200</v>
      </c>
      <c r="K243" s="256" t="s">
        <v>915</v>
      </c>
      <c r="L243" s="6" t="s">
        <v>44</v>
      </c>
      <c r="M243" s="6"/>
      <c r="N243" s="27">
        <v>200</v>
      </c>
      <c r="O243" s="6" t="s">
        <v>44</v>
      </c>
      <c r="P243" s="124"/>
    </row>
    <row r="244" spans="2:16" ht="12.75">
      <c r="B244" s="4" t="s">
        <v>543</v>
      </c>
      <c r="D244" s="17" t="s">
        <v>544</v>
      </c>
      <c r="E244" s="6" t="s">
        <v>162</v>
      </c>
      <c r="F244" s="37"/>
      <c r="G244" s="268"/>
      <c r="H244" s="135"/>
      <c r="I244" s="27"/>
      <c r="J244" s="6"/>
      <c r="K244" s="256"/>
      <c r="L244" s="6"/>
      <c r="M244" s="6"/>
      <c r="N244" s="27">
        <v>30</v>
      </c>
      <c r="O244" s="6" t="s">
        <v>44</v>
      </c>
      <c r="P244" s="124"/>
    </row>
    <row r="245" spans="2:16" ht="12.75">
      <c r="B245" s="4" t="s">
        <v>545</v>
      </c>
      <c r="D245" s="17" t="s">
        <v>546</v>
      </c>
      <c r="E245" s="6" t="s">
        <v>72</v>
      </c>
      <c r="F245" s="94">
        <v>90</v>
      </c>
      <c r="G245" s="269" t="s">
        <v>87</v>
      </c>
      <c r="H245" s="136"/>
      <c r="I245" s="27"/>
      <c r="J245" s="6"/>
      <c r="K245" s="256"/>
      <c r="L245" s="6"/>
      <c r="M245" s="6"/>
      <c r="N245" s="27"/>
      <c r="O245" s="6"/>
      <c r="P245" s="124"/>
    </row>
    <row r="246" spans="2:16" s="116" customFormat="1" ht="12.75">
      <c r="B246" s="95" t="s">
        <v>547</v>
      </c>
      <c r="C246" s="149"/>
      <c r="D246" s="121" t="s">
        <v>548</v>
      </c>
      <c r="E246" s="120" t="s">
        <v>72</v>
      </c>
      <c r="F246" s="148">
        <v>20</v>
      </c>
      <c r="G246" s="258" t="s">
        <v>87</v>
      </c>
      <c r="H246" s="137"/>
      <c r="I246" s="131"/>
      <c r="J246" s="120"/>
      <c r="K246" s="258"/>
      <c r="L246" s="120"/>
      <c r="M246" s="120"/>
      <c r="N246" s="131"/>
      <c r="O246" s="120"/>
      <c r="P246" s="125"/>
    </row>
    <row r="247" spans="2:16" ht="21.75">
      <c r="B247" s="4" t="s">
        <v>549</v>
      </c>
      <c r="D247" s="17" t="s">
        <v>550</v>
      </c>
      <c r="E247" s="6" t="s">
        <v>59</v>
      </c>
      <c r="F247" s="17">
        <v>3</v>
      </c>
      <c r="G247" s="256" t="s">
        <v>60</v>
      </c>
      <c r="H247" s="128"/>
      <c r="I247" s="27" t="s">
        <v>66</v>
      </c>
      <c r="J247" s="6">
        <v>1</v>
      </c>
      <c r="K247" s="256" t="s">
        <v>922</v>
      </c>
      <c r="L247" s="6" t="s">
        <v>44</v>
      </c>
      <c r="M247" s="6">
        <v>3</v>
      </c>
      <c r="N247" s="27" t="s">
        <v>48</v>
      </c>
      <c r="O247" s="6" t="s">
        <v>44</v>
      </c>
      <c r="P247" s="140"/>
    </row>
    <row r="248" spans="2:16" ht="12.75">
      <c r="B248" s="4" t="s">
        <v>551</v>
      </c>
      <c r="D248" s="17" t="s">
        <v>552</v>
      </c>
      <c r="E248" s="6" t="s">
        <v>40</v>
      </c>
      <c r="F248" s="17">
        <v>4000</v>
      </c>
      <c r="G248" s="256" t="s">
        <v>63</v>
      </c>
      <c r="H248" s="128"/>
      <c r="I248" s="27"/>
      <c r="J248" s="6"/>
      <c r="K248" s="256"/>
      <c r="L248" s="4"/>
      <c r="M248" s="6"/>
      <c r="N248" s="27">
        <v>4000</v>
      </c>
      <c r="O248" s="6" t="s">
        <v>41</v>
      </c>
      <c r="P248" s="124"/>
    </row>
    <row r="249" spans="2:16" ht="12.75">
      <c r="B249" s="4" t="s">
        <v>553</v>
      </c>
      <c r="D249" s="17" t="s">
        <v>554</v>
      </c>
      <c r="E249" s="6" t="s">
        <v>40</v>
      </c>
      <c r="F249" s="94">
        <v>1</v>
      </c>
      <c r="G249" s="269" t="s">
        <v>94</v>
      </c>
      <c r="H249" s="136"/>
      <c r="I249" s="27"/>
      <c r="J249" s="6"/>
      <c r="K249" s="256"/>
      <c r="L249" s="4"/>
      <c r="M249" s="6"/>
      <c r="N249" s="27"/>
      <c r="O249" s="6"/>
      <c r="P249" s="124"/>
    </row>
    <row r="250" spans="2:16" ht="12.75">
      <c r="B250" s="4" t="s">
        <v>555</v>
      </c>
      <c r="D250" s="17" t="s">
        <v>556</v>
      </c>
      <c r="E250" s="6" t="s">
        <v>40</v>
      </c>
      <c r="F250" s="17">
        <v>500</v>
      </c>
      <c r="G250" s="256" t="s">
        <v>87</v>
      </c>
      <c r="H250" s="128"/>
      <c r="I250" s="27">
        <v>500</v>
      </c>
      <c r="J250" s="6">
        <v>500</v>
      </c>
      <c r="K250" s="256" t="s">
        <v>906</v>
      </c>
      <c r="L250" s="6" t="s">
        <v>44</v>
      </c>
      <c r="M250" s="6"/>
      <c r="N250" s="27">
        <v>500</v>
      </c>
      <c r="O250" s="6" t="s">
        <v>44</v>
      </c>
      <c r="P250" s="124"/>
    </row>
    <row r="251" spans="2:16" ht="21.75">
      <c r="B251" s="212" t="s">
        <v>948</v>
      </c>
      <c r="D251" s="17"/>
      <c r="E251" s="6" t="s">
        <v>59</v>
      </c>
      <c r="F251" s="94">
        <v>0.05</v>
      </c>
      <c r="G251" s="269" t="s">
        <v>16</v>
      </c>
      <c r="H251" s="136"/>
      <c r="I251" s="27"/>
      <c r="J251" s="6"/>
      <c r="K251" s="256"/>
      <c r="L251" s="6"/>
      <c r="M251" s="6"/>
      <c r="N251" s="27"/>
      <c r="O251" s="6"/>
      <c r="P251" s="124"/>
    </row>
    <row r="252" spans="2:16" ht="12.75">
      <c r="B252" s="4" t="s">
        <v>557</v>
      </c>
      <c r="D252" s="17"/>
      <c r="E252" s="6"/>
      <c r="F252" s="37"/>
      <c r="G252" s="256"/>
      <c r="H252" s="128"/>
      <c r="I252" s="27"/>
      <c r="J252" s="6"/>
      <c r="K252" s="256"/>
      <c r="L252" s="6"/>
      <c r="M252" s="6"/>
      <c r="N252" s="27"/>
      <c r="O252" s="6"/>
      <c r="P252" s="124"/>
    </row>
    <row r="253" spans="2:16" ht="12.75">
      <c r="B253" s="4" t="s">
        <v>558</v>
      </c>
      <c r="C253" s="6" t="s">
        <v>559</v>
      </c>
      <c r="D253" s="17" t="s">
        <v>560</v>
      </c>
      <c r="E253" s="6" t="s">
        <v>40</v>
      </c>
      <c r="F253" s="17">
        <v>400</v>
      </c>
      <c r="G253" s="256" t="s">
        <v>87</v>
      </c>
      <c r="H253" s="128"/>
      <c r="I253" s="22"/>
      <c r="J253" s="22"/>
      <c r="K253" s="260"/>
      <c r="L253" s="22"/>
      <c r="M253" s="22"/>
      <c r="N253" s="27"/>
      <c r="P253" s="142"/>
    </row>
    <row r="254" spans="2:16" ht="12.75">
      <c r="B254" s="4" t="s">
        <v>561</v>
      </c>
      <c r="C254" s="6" t="s">
        <v>559</v>
      </c>
      <c r="D254" s="17" t="s">
        <v>562</v>
      </c>
      <c r="E254" s="6" t="s">
        <v>40</v>
      </c>
      <c r="F254" s="17">
        <v>2000</v>
      </c>
      <c r="G254" s="256"/>
      <c r="H254" s="128"/>
      <c r="I254" s="27"/>
      <c r="J254" s="27"/>
      <c r="K254" s="261"/>
      <c r="L254" s="27"/>
      <c r="M254" s="27"/>
      <c r="N254" s="27"/>
      <c r="O254" s="4"/>
      <c r="P254" s="140"/>
    </row>
    <row r="255" spans="2:16" ht="12.75">
      <c r="B255" s="4" t="s">
        <v>563</v>
      </c>
      <c r="C255" s="6" t="s">
        <v>559</v>
      </c>
      <c r="D255" s="17" t="s">
        <v>564</v>
      </c>
      <c r="E255" s="6" t="s">
        <v>40</v>
      </c>
      <c r="F255" s="17">
        <v>300</v>
      </c>
      <c r="G255" s="256" t="s">
        <v>127</v>
      </c>
      <c r="H255" s="128"/>
      <c r="I255" s="27"/>
      <c r="J255" s="6"/>
      <c r="K255" s="256"/>
      <c r="L255" s="4"/>
      <c r="M255" s="6"/>
      <c r="N255" s="27"/>
      <c r="O255" s="6"/>
      <c r="P255" s="124"/>
    </row>
    <row r="256" spans="2:16" ht="12.75">
      <c r="B256" s="4" t="s">
        <v>565</v>
      </c>
      <c r="C256" s="6" t="s">
        <v>559</v>
      </c>
      <c r="D256" s="17" t="s">
        <v>566</v>
      </c>
      <c r="E256" s="6" t="s">
        <v>40</v>
      </c>
      <c r="F256" s="17">
        <v>300</v>
      </c>
      <c r="G256" s="256" t="s">
        <v>56</v>
      </c>
      <c r="H256" s="128"/>
      <c r="I256" s="27"/>
      <c r="J256" s="6"/>
      <c r="K256" s="256"/>
      <c r="L256" s="4"/>
      <c r="M256" s="6"/>
      <c r="N256" s="27"/>
      <c r="O256" s="6"/>
      <c r="P256" s="124"/>
    </row>
    <row r="257" spans="2:16" ht="12.75">
      <c r="B257" s="175" t="s">
        <v>567</v>
      </c>
      <c r="C257" s="6" t="s">
        <v>559</v>
      </c>
      <c r="D257" s="17" t="s">
        <v>568</v>
      </c>
      <c r="E257" s="6" t="s">
        <v>40</v>
      </c>
      <c r="F257" s="17">
        <v>300</v>
      </c>
      <c r="G257" s="256"/>
      <c r="H257" s="128"/>
      <c r="I257" s="27"/>
      <c r="L257" s="3"/>
      <c r="M257" s="6"/>
      <c r="N257" s="180">
        <v>100</v>
      </c>
      <c r="O257" s="6" t="s">
        <v>44</v>
      </c>
      <c r="P257" s="124"/>
    </row>
    <row r="258" spans="2:16" ht="12.75">
      <c r="B258" s="4" t="s">
        <v>569</v>
      </c>
      <c r="C258" s="6" t="s">
        <v>559</v>
      </c>
      <c r="D258" s="17" t="s">
        <v>570</v>
      </c>
      <c r="E258" s="6" t="s">
        <v>40</v>
      </c>
      <c r="F258" s="17">
        <v>200</v>
      </c>
      <c r="G258" s="256" t="s">
        <v>69</v>
      </c>
      <c r="H258" s="128"/>
      <c r="I258" s="27"/>
      <c r="J258" s="6"/>
      <c r="K258" s="256"/>
      <c r="L258" s="4"/>
      <c r="M258" s="6"/>
      <c r="N258" s="27"/>
      <c r="O258" s="4"/>
      <c r="P258" s="140"/>
    </row>
    <row r="259" spans="2:16" ht="63.75">
      <c r="B259" s="4" t="s">
        <v>571</v>
      </c>
      <c r="D259" s="17" t="s">
        <v>572</v>
      </c>
      <c r="E259" s="6" t="s">
        <v>59</v>
      </c>
      <c r="F259" s="17">
        <v>0.04</v>
      </c>
      <c r="G259" s="256" t="s">
        <v>60</v>
      </c>
      <c r="H259" s="128"/>
      <c r="I259" s="27" t="s">
        <v>66</v>
      </c>
      <c r="J259" s="6">
        <v>0.5</v>
      </c>
      <c r="K259" s="256" t="s">
        <v>921</v>
      </c>
      <c r="L259" s="6" t="s">
        <v>44</v>
      </c>
      <c r="M259" s="6">
        <v>1</v>
      </c>
      <c r="N259" s="27" t="s">
        <v>48</v>
      </c>
      <c r="O259" s="6" t="s">
        <v>41</v>
      </c>
      <c r="P259" s="124"/>
    </row>
    <row r="260" spans="2:16" s="116" customFormat="1" ht="12.75">
      <c r="B260" s="95" t="s">
        <v>573</v>
      </c>
      <c r="C260" s="149"/>
      <c r="D260" s="121" t="s">
        <v>574</v>
      </c>
      <c r="E260" s="120" t="s">
        <v>72</v>
      </c>
      <c r="F260" s="144">
        <v>20</v>
      </c>
      <c r="G260" s="269" t="s">
        <v>56</v>
      </c>
      <c r="H260" s="136"/>
      <c r="I260" s="131"/>
      <c r="J260" s="120"/>
      <c r="K260" s="258"/>
      <c r="L260" s="120"/>
      <c r="M260" s="120"/>
      <c r="N260" s="131"/>
      <c r="O260" s="120"/>
      <c r="P260" s="125"/>
    </row>
    <row r="261" spans="2:16" ht="12.75">
      <c r="B261" s="4" t="s">
        <v>575</v>
      </c>
      <c r="D261" s="17" t="s">
        <v>576</v>
      </c>
      <c r="E261" s="6" t="s">
        <v>40</v>
      </c>
      <c r="F261" s="17">
        <v>100</v>
      </c>
      <c r="G261" s="256"/>
      <c r="H261" s="128"/>
      <c r="I261" s="27"/>
      <c r="J261" s="6"/>
      <c r="K261" s="256"/>
      <c r="L261" s="6"/>
      <c r="M261" s="6"/>
      <c r="N261" s="27">
        <v>100</v>
      </c>
      <c r="O261" s="6" t="s">
        <v>170</v>
      </c>
      <c r="P261" s="124"/>
    </row>
    <row r="262" spans="2:16" ht="12.75">
      <c r="B262" s="4" t="s">
        <v>577</v>
      </c>
      <c r="D262" s="17" t="s">
        <v>578</v>
      </c>
      <c r="E262" s="6" t="s">
        <v>162</v>
      </c>
      <c r="F262" s="37"/>
      <c r="G262" s="268"/>
      <c r="H262" s="135"/>
      <c r="I262" s="27"/>
      <c r="J262" s="6"/>
      <c r="K262" s="256"/>
      <c r="L262" s="6"/>
      <c r="M262" s="6"/>
      <c r="N262" s="27">
        <v>50</v>
      </c>
      <c r="O262" s="6" t="s">
        <v>44</v>
      </c>
      <c r="P262" s="124"/>
    </row>
    <row r="263" spans="2:16" ht="12.75">
      <c r="B263" s="4" t="s">
        <v>579</v>
      </c>
      <c r="D263" s="17" t="s">
        <v>580</v>
      </c>
      <c r="E263" s="6" t="s">
        <v>40</v>
      </c>
      <c r="F263" s="17">
        <v>90</v>
      </c>
      <c r="G263" s="256"/>
      <c r="H263" s="128"/>
      <c r="I263" s="27"/>
      <c r="J263" s="6"/>
      <c r="K263" s="256"/>
      <c r="L263" s="4"/>
      <c r="M263" s="6"/>
      <c r="N263" s="27">
        <v>90</v>
      </c>
      <c r="O263" s="6" t="s">
        <v>44</v>
      </c>
      <c r="P263" s="124"/>
    </row>
    <row r="264" spans="2:16" ht="12.75">
      <c r="B264" s="4" t="s">
        <v>581</v>
      </c>
      <c r="D264" s="17" t="s">
        <v>582</v>
      </c>
      <c r="E264" s="6" t="s">
        <v>162</v>
      </c>
      <c r="F264" s="94">
        <v>10</v>
      </c>
      <c r="G264" s="269" t="s">
        <v>460</v>
      </c>
      <c r="H264" s="136"/>
      <c r="I264" s="27"/>
      <c r="J264" s="6"/>
      <c r="K264" s="256"/>
      <c r="L264" s="4"/>
      <c r="M264" s="6"/>
      <c r="N264" s="27">
        <v>10</v>
      </c>
      <c r="O264" s="6" t="s">
        <v>44</v>
      </c>
      <c r="P264" s="124"/>
    </row>
    <row r="265" spans="2:16" ht="12.75">
      <c r="B265" s="4" t="s">
        <v>583</v>
      </c>
      <c r="D265" s="17" t="s">
        <v>584</v>
      </c>
      <c r="E265" s="6" t="s">
        <v>40</v>
      </c>
      <c r="F265" s="37"/>
      <c r="G265" s="268"/>
      <c r="H265" s="135"/>
      <c r="I265" s="27"/>
      <c r="J265" s="6"/>
      <c r="K265" s="256"/>
      <c r="L265" s="4"/>
      <c r="M265" s="6"/>
      <c r="N265" s="27">
        <v>100</v>
      </c>
      <c r="O265" s="6" t="s">
        <v>44</v>
      </c>
      <c r="P265" s="124"/>
    </row>
    <row r="266" spans="2:16" s="119" customFormat="1" ht="12.75">
      <c r="B266" s="175" t="s">
        <v>960</v>
      </c>
      <c r="C266" s="176"/>
      <c r="D266" s="177" t="s">
        <v>961</v>
      </c>
      <c r="E266" s="178"/>
      <c r="F266" s="182">
        <v>90</v>
      </c>
      <c r="G266" s="271" t="s">
        <v>962</v>
      </c>
      <c r="H266" s="189"/>
      <c r="I266" s="180"/>
      <c r="J266" s="178"/>
      <c r="K266" s="257"/>
      <c r="L266" s="175"/>
      <c r="M266" s="178"/>
      <c r="N266" s="180"/>
      <c r="O266" s="178"/>
      <c r="P266" s="190"/>
    </row>
    <row r="267" spans="2:16" s="119" customFormat="1" ht="12.75">
      <c r="B267" s="175" t="s">
        <v>963</v>
      </c>
      <c r="C267" s="176"/>
      <c r="D267" s="177" t="s">
        <v>964</v>
      </c>
      <c r="E267" s="178"/>
      <c r="F267" s="182">
        <v>200</v>
      </c>
      <c r="G267" s="271" t="s">
        <v>94</v>
      </c>
      <c r="H267" s="189"/>
      <c r="I267" s="180"/>
      <c r="J267" s="178"/>
      <c r="K267" s="257"/>
      <c r="L267" s="175"/>
      <c r="M267" s="178"/>
      <c r="N267" s="180"/>
      <c r="O267" s="178"/>
      <c r="P267" s="190"/>
    </row>
    <row r="268" spans="2:16" ht="12.75">
      <c r="B268" s="4" t="s">
        <v>585</v>
      </c>
      <c r="D268" s="17" t="s">
        <v>586</v>
      </c>
      <c r="E268" s="6" t="s">
        <v>162</v>
      </c>
      <c r="F268" s="37">
        <v>20</v>
      </c>
      <c r="G268" s="268" t="s">
        <v>587</v>
      </c>
      <c r="H268" s="135"/>
      <c r="I268" s="27"/>
      <c r="J268" s="6"/>
      <c r="K268" s="256"/>
      <c r="L268" s="4"/>
      <c r="M268" s="6">
        <v>3</v>
      </c>
      <c r="N268" s="27">
        <v>2</v>
      </c>
      <c r="O268" s="6" t="s">
        <v>44</v>
      </c>
      <c r="P268" s="124"/>
    </row>
    <row r="269" spans="2:16" ht="12.75">
      <c r="B269" s="4" t="s">
        <v>588</v>
      </c>
      <c r="D269" s="17" t="s">
        <v>589</v>
      </c>
      <c r="E269" s="6" t="s">
        <v>162</v>
      </c>
      <c r="F269" s="17">
        <v>30</v>
      </c>
      <c r="G269" s="256" t="s">
        <v>56</v>
      </c>
      <c r="H269" s="128"/>
      <c r="I269" s="27">
        <v>4</v>
      </c>
      <c r="J269" s="6">
        <v>4</v>
      </c>
      <c r="K269" s="256" t="s">
        <v>923</v>
      </c>
      <c r="L269" s="6" t="s">
        <v>44</v>
      </c>
      <c r="M269" s="6"/>
      <c r="N269" s="27">
        <v>4</v>
      </c>
      <c r="O269" s="6" t="s">
        <v>44</v>
      </c>
      <c r="P269" s="124"/>
    </row>
    <row r="270" spans="2:16" ht="21.75">
      <c r="B270" s="4" t="s">
        <v>590</v>
      </c>
      <c r="C270" s="39"/>
      <c r="D270" s="17" t="s">
        <v>591</v>
      </c>
      <c r="E270" s="178" t="s">
        <v>162</v>
      </c>
      <c r="F270" s="17"/>
      <c r="G270" s="256"/>
      <c r="H270" s="128"/>
      <c r="I270" s="27">
        <v>100</v>
      </c>
      <c r="J270" s="6">
        <v>100</v>
      </c>
      <c r="K270" s="256" t="s">
        <v>924</v>
      </c>
      <c r="L270" s="6" t="s">
        <v>44</v>
      </c>
      <c r="M270" s="6"/>
      <c r="N270" s="27">
        <v>100</v>
      </c>
      <c r="O270" s="6" t="s">
        <v>44</v>
      </c>
      <c r="P270" s="124"/>
    </row>
    <row r="271" spans="2:16" ht="12.75">
      <c r="B271" s="4" t="s">
        <v>592</v>
      </c>
      <c r="D271" s="17" t="s">
        <v>593</v>
      </c>
      <c r="E271" s="6" t="s">
        <v>40</v>
      </c>
      <c r="F271" s="37"/>
      <c r="G271" s="268"/>
      <c r="H271" s="135"/>
      <c r="I271" s="27"/>
      <c r="J271" s="6"/>
      <c r="K271" s="256"/>
      <c r="L271" s="6"/>
      <c r="M271" s="6"/>
      <c r="N271" s="27">
        <v>500</v>
      </c>
      <c r="O271" s="6" t="s">
        <v>44</v>
      </c>
      <c r="P271" s="124"/>
    </row>
    <row r="272" spans="2:16" ht="12.75">
      <c r="B272" s="4" t="s">
        <v>594</v>
      </c>
      <c r="D272" s="17" t="s">
        <v>595</v>
      </c>
      <c r="E272" s="6" t="s">
        <v>40</v>
      </c>
      <c r="F272" s="37"/>
      <c r="G272" s="268"/>
      <c r="H272" s="135"/>
      <c r="I272" s="27"/>
      <c r="J272" s="6"/>
      <c r="K272" s="256"/>
      <c r="L272" s="6"/>
      <c r="M272" s="6"/>
      <c r="N272" s="27">
        <v>90</v>
      </c>
      <c r="O272" s="6" t="s">
        <v>44</v>
      </c>
      <c r="P272" s="124"/>
    </row>
    <row r="273" spans="2:16" ht="12.75">
      <c r="B273" s="4" t="s">
        <v>596</v>
      </c>
      <c r="D273" s="17" t="s">
        <v>597</v>
      </c>
      <c r="E273" s="6" t="s">
        <v>40</v>
      </c>
      <c r="F273" s="94">
        <v>0.2</v>
      </c>
      <c r="G273" s="269" t="s">
        <v>94</v>
      </c>
      <c r="H273" s="136"/>
      <c r="I273" s="27"/>
      <c r="J273" s="6"/>
      <c r="K273" s="256"/>
      <c r="L273" s="6"/>
      <c r="M273" s="6"/>
      <c r="N273" s="27">
        <v>0.9</v>
      </c>
      <c r="O273" s="6" t="s">
        <v>44</v>
      </c>
      <c r="P273" s="124"/>
    </row>
    <row r="274" spans="2:16" ht="21.75">
      <c r="B274" s="95" t="s">
        <v>598</v>
      </c>
      <c r="D274" s="17" t="s">
        <v>599</v>
      </c>
      <c r="E274" s="6" t="s">
        <v>59</v>
      </c>
      <c r="F274" s="37"/>
      <c r="G274" s="268"/>
      <c r="H274" s="135"/>
      <c r="I274" s="27" t="s">
        <v>66</v>
      </c>
      <c r="J274" s="14">
        <v>3E-05</v>
      </c>
      <c r="K274" s="264" t="s">
        <v>902</v>
      </c>
      <c r="L274" s="6" t="s">
        <v>44</v>
      </c>
      <c r="M274" s="14">
        <v>2E-06</v>
      </c>
      <c r="N274" s="27" t="s">
        <v>48</v>
      </c>
      <c r="O274" s="6" t="s">
        <v>44</v>
      </c>
      <c r="P274" s="124"/>
    </row>
    <row r="275" spans="2:16" ht="12.75">
      <c r="B275" s="4" t="s">
        <v>600</v>
      </c>
      <c r="D275" s="17" t="s">
        <v>601</v>
      </c>
      <c r="E275" s="6" t="s">
        <v>162</v>
      </c>
      <c r="F275" s="17">
        <v>70</v>
      </c>
      <c r="G275" s="256" t="s">
        <v>127</v>
      </c>
      <c r="H275" s="128"/>
      <c r="I275" s="27"/>
      <c r="J275" s="6"/>
      <c r="K275" s="256"/>
      <c r="L275" s="6" t="s">
        <v>249</v>
      </c>
      <c r="M275" s="6">
        <v>10</v>
      </c>
      <c r="N275" s="27">
        <v>70</v>
      </c>
      <c r="O275" s="6" t="s">
        <v>44</v>
      </c>
      <c r="P275" s="124"/>
    </row>
    <row r="276" spans="2:16" ht="12.75">
      <c r="B276" s="4" t="s">
        <v>602</v>
      </c>
      <c r="D276" s="17" t="s">
        <v>603</v>
      </c>
      <c r="E276" s="6" t="s">
        <v>162</v>
      </c>
      <c r="F276" s="17">
        <v>2</v>
      </c>
      <c r="G276" s="256" t="s">
        <v>60</v>
      </c>
      <c r="H276" s="128"/>
      <c r="I276" s="27"/>
      <c r="J276" s="6"/>
      <c r="K276" s="256"/>
      <c r="L276" s="6"/>
      <c r="M276" s="6">
        <v>2</v>
      </c>
      <c r="N276" s="27">
        <v>0.3</v>
      </c>
      <c r="O276" s="6" t="s">
        <v>44</v>
      </c>
      <c r="P276" s="124"/>
    </row>
    <row r="277" spans="2:16" ht="21.75">
      <c r="B277" s="4" t="s">
        <v>604</v>
      </c>
      <c r="D277" s="17" t="s">
        <v>605</v>
      </c>
      <c r="E277" s="6" t="s">
        <v>59</v>
      </c>
      <c r="F277" s="17">
        <v>7</v>
      </c>
      <c r="G277" s="256" t="s">
        <v>60</v>
      </c>
      <c r="H277" s="128"/>
      <c r="I277" s="27" t="s">
        <v>66</v>
      </c>
      <c r="J277" s="6">
        <v>5</v>
      </c>
      <c r="K277" s="256" t="s">
        <v>897</v>
      </c>
      <c r="L277" s="6" t="s">
        <v>44</v>
      </c>
      <c r="M277" s="6"/>
      <c r="N277" s="27">
        <v>10</v>
      </c>
      <c r="O277" s="6"/>
      <c r="P277" s="124"/>
    </row>
    <row r="278" spans="2:16" ht="12.75">
      <c r="B278" s="29" t="s">
        <v>606</v>
      </c>
      <c r="D278" s="17" t="s">
        <v>607</v>
      </c>
      <c r="E278" s="6" t="s">
        <v>72</v>
      </c>
      <c r="F278" s="94">
        <v>100</v>
      </c>
      <c r="G278" s="269" t="s">
        <v>87</v>
      </c>
      <c r="H278" s="136"/>
      <c r="I278" s="27"/>
      <c r="J278" s="6"/>
      <c r="K278" s="256"/>
      <c r="L278" s="6"/>
      <c r="M278" s="6"/>
      <c r="N278" s="27"/>
      <c r="O278" s="6"/>
      <c r="P278" s="124"/>
    </row>
    <row r="279" spans="2:16" s="116" customFormat="1" ht="12.75">
      <c r="B279" s="115" t="s">
        <v>608</v>
      </c>
      <c r="C279" s="149"/>
      <c r="D279" s="121" t="s">
        <v>609</v>
      </c>
      <c r="E279" s="120" t="s">
        <v>72</v>
      </c>
      <c r="F279" s="94">
        <v>90</v>
      </c>
      <c r="G279" s="269" t="s">
        <v>262</v>
      </c>
      <c r="H279" s="136"/>
      <c r="I279" s="131"/>
      <c r="J279" s="120"/>
      <c r="K279" s="258"/>
      <c r="L279" s="120"/>
      <c r="M279" s="120"/>
      <c r="N279" s="131"/>
      <c r="O279" s="120"/>
      <c r="P279" s="125"/>
    </row>
    <row r="280" spans="2:16" ht="21.75">
      <c r="B280" s="4" t="s">
        <v>610</v>
      </c>
      <c r="D280" s="17" t="s">
        <v>611</v>
      </c>
      <c r="E280" s="6" t="s">
        <v>40</v>
      </c>
      <c r="F280" s="17">
        <v>1000</v>
      </c>
      <c r="G280" s="256" t="s">
        <v>127</v>
      </c>
      <c r="H280" s="128"/>
      <c r="I280" s="27">
        <v>1000</v>
      </c>
      <c r="J280" s="6">
        <v>1000</v>
      </c>
      <c r="K280" s="256" t="s">
        <v>925</v>
      </c>
      <c r="L280" s="6" t="s">
        <v>44</v>
      </c>
      <c r="M280" s="6"/>
      <c r="N280" s="27">
        <v>1000</v>
      </c>
      <c r="O280" s="6" t="s">
        <v>41</v>
      </c>
      <c r="P280" s="124"/>
    </row>
    <row r="281" spans="2:16" s="119" customFormat="1" ht="12.75">
      <c r="B281" s="175" t="s">
        <v>612</v>
      </c>
      <c r="C281" s="178" t="s">
        <v>968</v>
      </c>
      <c r="D281" s="177"/>
      <c r="E281" s="178"/>
      <c r="F281" s="182">
        <v>200</v>
      </c>
      <c r="G281" s="271" t="s">
        <v>69</v>
      </c>
      <c r="H281" s="179"/>
      <c r="I281" s="180"/>
      <c r="J281" s="178"/>
      <c r="K281" s="257"/>
      <c r="L281" s="178"/>
      <c r="M281" s="178"/>
      <c r="N281" s="180"/>
      <c r="O281" s="178"/>
      <c r="P281" s="190"/>
    </row>
    <row r="282" spans="2:16" ht="32.25">
      <c r="B282" s="4" t="s">
        <v>614</v>
      </c>
      <c r="D282" s="17" t="s">
        <v>615</v>
      </c>
      <c r="E282" s="6" t="s">
        <v>59</v>
      </c>
      <c r="F282" s="17">
        <v>0.3</v>
      </c>
      <c r="G282" s="256" t="s">
        <v>60</v>
      </c>
      <c r="H282" s="128"/>
      <c r="I282" s="27" t="s">
        <v>66</v>
      </c>
      <c r="J282" s="6">
        <v>3</v>
      </c>
      <c r="K282" s="256" t="s">
        <v>927</v>
      </c>
      <c r="L282" s="6" t="s">
        <v>44</v>
      </c>
      <c r="M282" s="6">
        <v>0.3</v>
      </c>
      <c r="N282" s="27" t="s">
        <v>48</v>
      </c>
      <c r="O282" s="6" t="s">
        <v>44</v>
      </c>
      <c r="P282" s="140"/>
    </row>
    <row r="283" spans="2:16" ht="12.75">
      <c r="B283" s="4" t="s">
        <v>616</v>
      </c>
      <c r="D283" s="17" t="s">
        <v>617</v>
      </c>
      <c r="E283" s="6" t="s">
        <v>72</v>
      </c>
      <c r="F283" s="94">
        <v>9</v>
      </c>
      <c r="G283" s="269" t="s">
        <v>87</v>
      </c>
      <c r="H283" s="136"/>
      <c r="I283" s="27"/>
      <c r="J283" s="6"/>
      <c r="K283" s="256"/>
      <c r="L283" s="6"/>
      <c r="M283" s="6"/>
      <c r="N283" s="27"/>
      <c r="O283" s="4"/>
      <c r="P283" s="140"/>
    </row>
    <row r="284" spans="2:16" s="116" customFormat="1" ht="12.75">
      <c r="B284" s="95" t="s">
        <v>618</v>
      </c>
      <c r="C284" s="149"/>
      <c r="D284" s="121" t="s">
        <v>619</v>
      </c>
      <c r="E284" s="120" t="s">
        <v>72</v>
      </c>
      <c r="F284" s="94">
        <v>70</v>
      </c>
      <c r="G284" s="269" t="s">
        <v>87</v>
      </c>
      <c r="H284" s="136"/>
      <c r="I284" s="131"/>
      <c r="J284" s="120"/>
      <c r="K284" s="258"/>
      <c r="L284" s="120"/>
      <c r="M284" s="120"/>
      <c r="N284" s="131"/>
      <c r="O284" s="95"/>
      <c r="P284" s="141"/>
    </row>
    <row r="285" spans="2:16" s="116" customFormat="1" ht="12.75">
      <c r="B285" s="95" t="s">
        <v>620</v>
      </c>
      <c r="C285" s="149"/>
      <c r="D285" s="121" t="s">
        <v>621</v>
      </c>
      <c r="E285" s="120" t="s">
        <v>72</v>
      </c>
      <c r="F285" s="94">
        <v>60</v>
      </c>
      <c r="G285" s="269" t="s">
        <v>87</v>
      </c>
      <c r="H285" s="136"/>
      <c r="I285" s="131"/>
      <c r="J285" s="120"/>
      <c r="K285" s="258"/>
      <c r="L285" s="120"/>
      <c r="M285" s="120"/>
      <c r="N285" s="131"/>
      <c r="O285" s="95"/>
      <c r="P285" s="141"/>
    </row>
    <row r="286" spans="2:16" s="116" customFormat="1" ht="12.75">
      <c r="B286" s="95" t="s">
        <v>622</v>
      </c>
      <c r="C286" s="149"/>
      <c r="D286" s="121" t="s">
        <v>623</v>
      </c>
      <c r="E286" s="120" t="s">
        <v>40</v>
      </c>
      <c r="F286" s="94">
        <v>2</v>
      </c>
      <c r="G286" s="269" t="s">
        <v>339</v>
      </c>
      <c r="H286" s="136"/>
      <c r="I286" s="131"/>
      <c r="J286" s="120"/>
      <c r="K286" s="258"/>
      <c r="L286" s="120"/>
      <c r="M286" s="120"/>
      <c r="N286" s="131"/>
      <c r="O286" s="95"/>
      <c r="P286" s="141"/>
    </row>
    <row r="287" spans="2:16" ht="12.75">
      <c r="B287" s="4" t="s">
        <v>624</v>
      </c>
      <c r="C287" s="44" t="s">
        <v>239</v>
      </c>
      <c r="D287" s="17" t="s">
        <v>625</v>
      </c>
      <c r="E287" s="6" t="s">
        <v>162</v>
      </c>
      <c r="F287" s="17"/>
      <c r="G287" s="256"/>
      <c r="H287" s="128"/>
      <c r="I287" s="27">
        <v>300</v>
      </c>
      <c r="J287" s="6">
        <v>60</v>
      </c>
      <c r="K287" s="256"/>
      <c r="L287" s="6" t="s">
        <v>44</v>
      </c>
      <c r="M287" s="6"/>
      <c r="N287" s="27">
        <v>300</v>
      </c>
      <c r="O287" s="6" t="s">
        <v>41</v>
      </c>
      <c r="P287" s="124"/>
    </row>
    <row r="288" spans="2:16" ht="12.75">
      <c r="B288" s="175" t="s">
        <v>626</v>
      </c>
      <c r="D288" s="17" t="s">
        <v>627</v>
      </c>
      <c r="E288" s="6" t="s">
        <v>40</v>
      </c>
      <c r="F288" s="17"/>
      <c r="G288" s="256"/>
      <c r="H288" s="128"/>
      <c r="I288" s="27">
        <v>70</v>
      </c>
      <c r="J288" s="6">
        <v>70</v>
      </c>
      <c r="K288" s="256" t="s">
        <v>928</v>
      </c>
      <c r="L288" s="6" t="s">
        <v>44</v>
      </c>
      <c r="M288" s="6"/>
      <c r="N288" s="180">
        <v>10</v>
      </c>
      <c r="O288" s="6" t="s">
        <v>44</v>
      </c>
      <c r="P288" s="124"/>
    </row>
    <row r="289" spans="2:16" ht="12.75">
      <c r="B289" s="4" t="s">
        <v>628</v>
      </c>
      <c r="D289" s="17" t="s">
        <v>629</v>
      </c>
      <c r="E289" s="6" t="s">
        <v>40</v>
      </c>
      <c r="F289" s="17"/>
      <c r="G289" s="256"/>
      <c r="H289" s="128"/>
      <c r="I289" s="27"/>
      <c r="J289" s="6"/>
      <c r="K289" s="256"/>
      <c r="L289" s="6"/>
      <c r="M289" s="6"/>
      <c r="N289" s="27">
        <v>40</v>
      </c>
      <c r="O289" s="6" t="s">
        <v>44</v>
      </c>
      <c r="P289" s="124"/>
    </row>
    <row r="290" spans="2:16" ht="21.75">
      <c r="B290" s="4" t="s">
        <v>630</v>
      </c>
      <c r="D290" s="17" t="s">
        <v>631</v>
      </c>
      <c r="E290" s="6" t="s">
        <v>40</v>
      </c>
      <c r="F290" s="17">
        <v>600</v>
      </c>
      <c r="G290" s="256" t="s">
        <v>87</v>
      </c>
      <c r="H290" s="128"/>
      <c r="I290" s="27">
        <v>200</v>
      </c>
      <c r="J290" s="6">
        <v>200</v>
      </c>
      <c r="K290" s="256" t="s">
        <v>930</v>
      </c>
      <c r="L290" s="6" t="s">
        <v>44</v>
      </c>
      <c r="M290" s="6"/>
      <c r="N290" s="27">
        <v>200</v>
      </c>
      <c r="O290" s="6" t="s">
        <v>44</v>
      </c>
      <c r="P290" s="124"/>
    </row>
    <row r="291" spans="2:16" ht="21.75">
      <c r="B291" s="175" t="s">
        <v>632</v>
      </c>
      <c r="D291" s="17" t="s">
        <v>633</v>
      </c>
      <c r="E291" s="6" t="s">
        <v>162</v>
      </c>
      <c r="F291" s="17">
        <v>3</v>
      </c>
      <c r="G291" s="256" t="s">
        <v>339</v>
      </c>
      <c r="H291" s="128"/>
      <c r="I291" s="27">
        <v>3</v>
      </c>
      <c r="J291" s="6">
        <v>5</v>
      </c>
      <c r="K291" s="256" t="s">
        <v>931</v>
      </c>
      <c r="L291" s="6" t="s">
        <v>44</v>
      </c>
      <c r="M291" s="178">
        <v>6</v>
      </c>
      <c r="N291" s="27">
        <v>3</v>
      </c>
      <c r="O291" s="6" t="s">
        <v>44</v>
      </c>
      <c r="P291" s="124"/>
    </row>
    <row r="292" spans="2:16" ht="21.75">
      <c r="B292" s="246" t="s">
        <v>634</v>
      </c>
      <c r="D292" s="17" t="s">
        <v>635</v>
      </c>
      <c r="E292" s="6" t="s">
        <v>59</v>
      </c>
      <c r="F292" s="17">
        <v>30</v>
      </c>
      <c r="G292" s="256" t="s">
        <v>60</v>
      </c>
      <c r="H292" s="128"/>
      <c r="I292" s="27" t="s">
        <v>66</v>
      </c>
      <c r="J292" s="6">
        <v>5</v>
      </c>
      <c r="K292" s="256" t="s">
        <v>897</v>
      </c>
      <c r="L292" s="6" t="s">
        <v>44</v>
      </c>
      <c r="M292" s="178">
        <v>20</v>
      </c>
      <c r="N292" s="27"/>
      <c r="O292" s="6" t="s">
        <v>44</v>
      </c>
      <c r="P292" s="124"/>
    </row>
    <row r="293" spans="2:16" ht="12.75">
      <c r="B293" s="4" t="s">
        <v>636</v>
      </c>
      <c r="D293" s="17" t="s">
        <v>637</v>
      </c>
      <c r="E293" s="6" t="s">
        <v>72</v>
      </c>
      <c r="F293" s="17">
        <v>2000</v>
      </c>
      <c r="G293" s="256"/>
      <c r="H293" s="128"/>
      <c r="I293" s="27"/>
      <c r="J293" s="6"/>
      <c r="K293" s="256"/>
      <c r="L293" s="6"/>
      <c r="M293" s="6"/>
      <c r="N293" s="27">
        <v>2000</v>
      </c>
      <c r="O293" s="6" t="s">
        <v>44</v>
      </c>
      <c r="P293" s="124"/>
    </row>
    <row r="294" spans="2:16" ht="12.75">
      <c r="B294" s="4" t="s">
        <v>638</v>
      </c>
      <c r="D294" s="17" t="s">
        <v>639</v>
      </c>
      <c r="E294" s="6" t="s">
        <v>59</v>
      </c>
      <c r="F294" s="17">
        <v>30</v>
      </c>
      <c r="G294" s="256" t="s">
        <v>60</v>
      </c>
      <c r="H294" s="128"/>
      <c r="I294" s="27"/>
      <c r="J294" s="6"/>
      <c r="K294" s="256"/>
      <c r="L294" s="6"/>
      <c r="M294" s="6">
        <v>30</v>
      </c>
      <c r="N294" s="27"/>
      <c r="O294" s="6" t="s">
        <v>41</v>
      </c>
      <c r="P294" s="140"/>
    </row>
    <row r="295" spans="2:16" ht="12.75">
      <c r="B295" s="4" t="s">
        <v>640</v>
      </c>
      <c r="D295" s="17" t="s">
        <v>641</v>
      </c>
      <c r="E295" s="6" t="s">
        <v>40</v>
      </c>
      <c r="F295" s="17">
        <v>70</v>
      </c>
      <c r="G295" s="256" t="s">
        <v>642</v>
      </c>
      <c r="H295" s="128"/>
      <c r="I295" s="27"/>
      <c r="J295" s="6"/>
      <c r="K295" s="256"/>
      <c r="L295" s="6"/>
      <c r="M295" s="6"/>
      <c r="N295" s="27">
        <v>70</v>
      </c>
      <c r="O295" s="6" t="s">
        <v>44</v>
      </c>
      <c r="P295" s="124"/>
    </row>
    <row r="296" spans="2:16" ht="12.75">
      <c r="B296" s="7" t="s">
        <v>643</v>
      </c>
      <c r="D296" s="17" t="s">
        <v>644</v>
      </c>
      <c r="E296" s="6" t="s">
        <v>40</v>
      </c>
      <c r="F296" s="17">
        <v>60</v>
      </c>
      <c r="G296" s="256" t="s">
        <v>87</v>
      </c>
      <c r="H296" s="128"/>
      <c r="I296" s="27">
        <v>50</v>
      </c>
      <c r="J296" s="6">
        <v>50</v>
      </c>
      <c r="K296" s="256" t="s">
        <v>906</v>
      </c>
      <c r="L296" s="6" t="s">
        <v>44</v>
      </c>
      <c r="M296" s="6"/>
      <c r="N296" s="27">
        <v>50</v>
      </c>
      <c r="O296" s="6" t="s">
        <v>44</v>
      </c>
      <c r="P296" s="124"/>
    </row>
    <row r="297" spans="2:16" ht="12.75">
      <c r="B297" s="4" t="s">
        <v>645</v>
      </c>
      <c r="D297" s="17" t="s">
        <v>646</v>
      </c>
      <c r="E297" s="6" t="s">
        <v>59</v>
      </c>
      <c r="F297" s="17">
        <v>40</v>
      </c>
      <c r="G297" s="256" t="s">
        <v>127</v>
      </c>
      <c r="H297" s="128"/>
      <c r="I297" s="27"/>
      <c r="J297" s="6"/>
      <c r="K297" s="256"/>
      <c r="L297" s="6"/>
      <c r="M297" s="6"/>
      <c r="N297" s="27">
        <v>40</v>
      </c>
      <c r="O297" s="6" t="s">
        <v>44</v>
      </c>
      <c r="P297" s="124"/>
    </row>
    <row r="298" spans="2:16" ht="12.75">
      <c r="B298" s="4" t="s">
        <v>647</v>
      </c>
      <c r="D298" s="17" t="s">
        <v>648</v>
      </c>
      <c r="E298" s="6" t="s">
        <v>72</v>
      </c>
      <c r="F298" s="17">
        <v>200000</v>
      </c>
      <c r="G298" s="256"/>
      <c r="H298" s="128"/>
      <c r="I298" s="27"/>
      <c r="J298" s="6"/>
      <c r="K298" s="256"/>
      <c r="L298" s="4"/>
      <c r="M298" s="6"/>
      <c r="N298" s="27"/>
      <c r="O298" s="4"/>
      <c r="P298" s="140"/>
    </row>
    <row r="299" spans="2:16" s="119" customFormat="1" ht="12.75">
      <c r="B299" s="175" t="s">
        <v>649</v>
      </c>
      <c r="C299" s="176"/>
      <c r="D299" s="177" t="s">
        <v>650</v>
      </c>
      <c r="E299" s="178" t="s">
        <v>72</v>
      </c>
      <c r="F299" s="182">
        <v>300</v>
      </c>
      <c r="G299" s="271" t="s">
        <v>69</v>
      </c>
      <c r="H299" s="179"/>
      <c r="I299" s="180"/>
      <c r="J299" s="178"/>
      <c r="K299" s="257"/>
      <c r="L299" s="175"/>
      <c r="M299" s="178"/>
      <c r="N299" s="180"/>
      <c r="O299" s="175"/>
      <c r="P299" s="181"/>
    </row>
    <row r="300" spans="2:16" ht="12.75">
      <c r="B300" s="4" t="s">
        <v>651</v>
      </c>
      <c r="D300" s="17" t="s">
        <v>652</v>
      </c>
      <c r="E300" s="6" t="s">
        <v>162</v>
      </c>
      <c r="F300" s="94">
        <v>5</v>
      </c>
      <c r="G300" s="269" t="s">
        <v>137</v>
      </c>
      <c r="H300" s="136"/>
      <c r="I300" s="27"/>
      <c r="J300" s="6"/>
      <c r="K300" s="256"/>
      <c r="L300" s="6"/>
      <c r="M300" s="6">
        <v>50</v>
      </c>
      <c r="N300" s="27">
        <v>5</v>
      </c>
      <c r="O300" s="6" t="s">
        <v>44</v>
      </c>
      <c r="P300" s="124"/>
    </row>
    <row r="301" spans="2:16" s="119" customFormat="1" ht="42.75">
      <c r="B301" s="175" t="s">
        <v>653</v>
      </c>
      <c r="C301" s="178" t="s">
        <v>206</v>
      </c>
      <c r="D301" s="177"/>
      <c r="E301" s="178"/>
      <c r="F301" s="182"/>
      <c r="G301" s="271"/>
      <c r="H301" s="189"/>
      <c r="I301" s="180"/>
      <c r="J301" s="178">
        <v>80</v>
      </c>
      <c r="K301" s="257" t="s">
        <v>926</v>
      </c>
      <c r="L301" s="178"/>
      <c r="M301" s="178"/>
      <c r="N301" s="180"/>
      <c r="O301" s="178"/>
      <c r="P301" s="190"/>
    </row>
    <row r="302" spans="2:16" ht="12.75">
      <c r="B302" s="4" t="s">
        <v>654</v>
      </c>
      <c r="D302" s="17" t="s">
        <v>655</v>
      </c>
      <c r="E302" s="6" t="s">
        <v>72</v>
      </c>
      <c r="F302" s="17">
        <v>0.3</v>
      </c>
      <c r="G302" s="256"/>
      <c r="H302" s="128"/>
      <c r="I302" s="27"/>
      <c r="J302" s="6"/>
      <c r="K302" s="256"/>
      <c r="L302" s="4"/>
      <c r="M302" s="6"/>
      <c r="N302" s="27"/>
      <c r="O302" s="4"/>
      <c r="P302" s="140"/>
    </row>
    <row r="303" spans="2:16" ht="12.75">
      <c r="B303" s="175" t="s">
        <v>656</v>
      </c>
      <c r="D303" s="177" t="s">
        <v>657</v>
      </c>
      <c r="E303" s="6" t="s">
        <v>72</v>
      </c>
      <c r="F303" s="17"/>
      <c r="G303" s="256"/>
      <c r="H303" s="128"/>
      <c r="I303" s="27"/>
      <c r="J303" s="6"/>
      <c r="K303" s="256"/>
      <c r="L303" s="4"/>
      <c r="M303" s="178">
        <v>20</v>
      </c>
      <c r="N303" s="27">
        <v>5</v>
      </c>
      <c r="O303" s="6" t="s">
        <v>44</v>
      </c>
      <c r="P303" s="124"/>
    </row>
    <row r="304" spans="2:16" s="116" customFormat="1" ht="12.75">
      <c r="B304" s="95" t="s">
        <v>658</v>
      </c>
      <c r="C304" s="149"/>
      <c r="D304" s="121" t="s">
        <v>659</v>
      </c>
      <c r="E304" s="120" t="s">
        <v>72</v>
      </c>
      <c r="F304" s="144">
        <v>70</v>
      </c>
      <c r="G304" s="269" t="s">
        <v>87</v>
      </c>
      <c r="H304" s="136"/>
      <c r="I304" s="131"/>
      <c r="J304" s="120"/>
      <c r="K304" s="258"/>
      <c r="L304" s="95"/>
      <c r="M304" s="120"/>
      <c r="N304" s="131"/>
      <c r="O304" s="120"/>
      <c r="P304" s="125"/>
    </row>
    <row r="305" spans="2:16" ht="12.75">
      <c r="B305" s="7" t="s">
        <v>660</v>
      </c>
      <c r="D305" s="17" t="s">
        <v>661</v>
      </c>
      <c r="E305" s="6" t="s">
        <v>162</v>
      </c>
      <c r="F305" s="17"/>
      <c r="G305" s="256"/>
      <c r="H305" s="128"/>
      <c r="I305" s="27"/>
      <c r="J305" s="6"/>
      <c r="K305" s="256"/>
      <c r="L305" s="4"/>
      <c r="M305" s="6">
        <v>10</v>
      </c>
      <c r="N305" s="27">
        <v>2</v>
      </c>
      <c r="O305" s="6" t="s">
        <v>44</v>
      </c>
      <c r="P305" s="124"/>
    </row>
    <row r="306" spans="2:16" ht="12.75">
      <c r="B306" s="4" t="s">
        <v>662</v>
      </c>
      <c r="D306" s="17" t="s">
        <v>663</v>
      </c>
      <c r="E306" s="6" t="s">
        <v>47</v>
      </c>
      <c r="F306" s="17">
        <v>0.2</v>
      </c>
      <c r="G306" s="256" t="s">
        <v>60</v>
      </c>
      <c r="H306" s="128"/>
      <c r="I306" s="27" t="s">
        <v>66</v>
      </c>
      <c r="J306" s="6">
        <v>2</v>
      </c>
      <c r="K306" s="256" t="s">
        <v>905</v>
      </c>
      <c r="L306" s="6" t="s">
        <v>169</v>
      </c>
      <c r="M306" s="6">
        <v>0.2</v>
      </c>
      <c r="N306" s="27" t="s">
        <v>48</v>
      </c>
      <c r="O306" s="6" t="s">
        <v>170</v>
      </c>
      <c r="P306" s="140"/>
    </row>
    <row r="307" spans="2:16" ht="12.75">
      <c r="B307" s="4" t="s">
        <v>664</v>
      </c>
      <c r="D307" s="17" t="s">
        <v>665</v>
      </c>
      <c r="E307" s="6" t="s">
        <v>40</v>
      </c>
      <c r="F307" s="17">
        <v>10000</v>
      </c>
      <c r="G307" s="256" t="s">
        <v>94</v>
      </c>
      <c r="H307" s="128"/>
      <c r="I307" s="27">
        <v>10000</v>
      </c>
      <c r="J307" s="6">
        <v>10000</v>
      </c>
      <c r="K307" s="256" t="s">
        <v>932</v>
      </c>
      <c r="L307" s="6" t="s">
        <v>44</v>
      </c>
      <c r="M307" s="6"/>
      <c r="N307" s="27">
        <v>10000</v>
      </c>
      <c r="O307" s="6" t="s">
        <v>44</v>
      </c>
      <c r="P307" s="124"/>
    </row>
    <row r="308" spans="2:16" ht="12.75">
      <c r="B308" s="4"/>
      <c r="D308" s="17"/>
      <c r="E308" s="6"/>
      <c r="F308" s="17"/>
      <c r="G308" s="256"/>
      <c r="H308" s="128"/>
      <c r="I308" s="27"/>
      <c r="J308" s="6"/>
      <c r="K308" s="256"/>
      <c r="L308" s="4"/>
      <c r="M308" s="6"/>
      <c r="N308" s="27"/>
      <c r="O308" s="4"/>
      <c r="P308" s="140"/>
    </row>
    <row r="309" spans="2:16" ht="12.75">
      <c r="B309" s="9" t="s">
        <v>666</v>
      </c>
      <c r="D309" s="17"/>
      <c r="E309" s="6"/>
      <c r="F309" s="17"/>
      <c r="G309" s="256"/>
      <c r="H309" s="128"/>
      <c r="I309" s="27"/>
      <c r="J309" s="6"/>
      <c r="K309" s="256"/>
      <c r="L309" s="6"/>
      <c r="M309" s="6"/>
      <c r="O309" s="3"/>
      <c r="P309" s="127"/>
    </row>
    <row r="310" spans="2:16" ht="12.75">
      <c r="B310" s="4" t="s">
        <v>667</v>
      </c>
      <c r="D310" s="17"/>
      <c r="E310" s="6" t="s">
        <v>47</v>
      </c>
      <c r="F310" s="17"/>
      <c r="G310" s="256"/>
      <c r="H310" s="128"/>
      <c r="I310" s="27" t="s">
        <v>66</v>
      </c>
      <c r="J310" s="6">
        <v>4</v>
      </c>
      <c r="K310" s="256" t="s">
        <v>905</v>
      </c>
      <c r="L310" s="6" t="s">
        <v>169</v>
      </c>
      <c r="M310" s="6" t="s">
        <v>668</v>
      </c>
      <c r="O310" s="3"/>
      <c r="P310" s="127"/>
    </row>
    <row r="311" spans="2:16" ht="12.75">
      <c r="B311" s="4" t="s">
        <v>669</v>
      </c>
      <c r="D311" s="17"/>
      <c r="E311" s="6" t="s">
        <v>47</v>
      </c>
      <c r="F311" s="17"/>
      <c r="G311" s="256"/>
      <c r="H311" s="128"/>
      <c r="I311" s="27" t="s">
        <v>66</v>
      </c>
      <c r="J311" s="6">
        <v>15</v>
      </c>
      <c r="K311" s="256" t="s">
        <v>905</v>
      </c>
      <c r="L311" s="6" t="s">
        <v>169</v>
      </c>
      <c r="M311" s="6">
        <v>1.5</v>
      </c>
      <c r="O311" s="3"/>
      <c r="P311" s="127"/>
    </row>
    <row r="312" spans="2:16" ht="12.75">
      <c r="B312" s="4" t="s">
        <v>670</v>
      </c>
      <c r="D312" s="17" t="s">
        <v>671</v>
      </c>
      <c r="E312" s="6" t="s">
        <v>47</v>
      </c>
      <c r="F312" s="17"/>
      <c r="G312" s="256"/>
      <c r="H312" s="128"/>
      <c r="I312" s="27" t="s">
        <v>66</v>
      </c>
      <c r="J312" s="6">
        <v>5</v>
      </c>
      <c r="K312" s="256" t="s">
        <v>905</v>
      </c>
      <c r="L312" s="6" t="s">
        <v>169</v>
      </c>
      <c r="M312" s="6"/>
      <c r="O312" s="3"/>
      <c r="P312" s="127"/>
    </row>
    <row r="313" spans="2:16" ht="12.75">
      <c r="B313" s="4" t="s">
        <v>672</v>
      </c>
      <c r="D313" s="17" t="s">
        <v>673</v>
      </c>
      <c r="E313" s="6" t="s">
        <v>47</v>
      </c>
      <c r="F313" s="17"/>
      <c r="G313" s="256"/>
      <c r="H313" s="128"/>
      <c r="I313" s="27" t="s">
        <v>66</v>
      </c>
      <c r="J313" s="6">
        <v>300</v>
      </c>
      <c r="K313" s="256"/>
      <c r="L313" s="6" t="s">
        <v>169</v>
      </c>
      <c r="M313" s="6">
        <v>15</v>
      </c>
      <c r="O313" s="3"/>
      <c r="P313" s="127"/>
    </row>
    <row r="314" spans="2:16" ht="12.75">
      <c r="B314" s="4" t="s">
        <v>674</v>
      </c>
      <c r="D314" s="17" t="s">
        <v>675</v>
      </c>
      <c r="E314" s="6" t="s">
        <v>47</v>
      </c>
      <c r="F314" s="17"/>
      <c r="G314" s="256"/>
      <c r="H314" s="128"/>
      <c r="I314" s="27" t="s">
        <v>66</v>
      </c>
      <c r="J314" s="6">
        <v>20</v>
      </c>
      <c r="K314" s="256"/>
      <c r="L314" s="6" t="s">
        <v>169</v>
      </c>
      <c r="M314" s="6"/>
      <c r="O314" s="3"/>
      <c r="P314" s="127"/>
    </row>
    <row r="315" spans="2:16" ht="13.5" thickBot="1">
      <c r="B315" s="12"/>
      <c r="C315" s="12"/>
      <c r="D315" s="18"/>
      <c r="E315" s="12"/>
      <c r="F315" s="18"/>
      <c r="G315" s="273"/>
      <c r="H315" s="129"/>
      <c r="I315" s="12"/>
      <c r="J315" s="107"/>
      <c r="K315" s="252"/>
      <c r="L315" s="2"/>
      <c r="M315" s="12"/>
      <c r="N315" s="107"/>
      <c r="O315" s="2"/>
      <c r="P315" s="143"/>
    </row>
    <row r="316" spans="2:16" ht="12.75">
      <c r="B316" s="27"/>
      <c r="C316" s="27"/>
      <c r="D316" s="27"/>
      <c r="E316" s="27"/>
      <c r="F316" s="27"/>
      <c r="G316" s="261"/>
      <c r="H316" s="27"/>
      <c r="I316" s="27"/>
      <c r="J316" s="22"/>
      <c r="K316" s="260"/>
      <c r="L316" s="13"/>
      <c r="M316" s="27"/>
      <c r="O316" s="13"/>
      <c r="P316" s="13"/>
    </row>
    <row r="317" spans="2:16" ht="12.75">
      <c r="B317" s="8" t="s">
        <v>676</v>
      </c>
      <c r="E317" s="3"/>
      <c r="F317" s="13"/>
      <c r="G317" s="274"/>
      <c r="H317" s="13"/>
      <c r="I317" s="13"/>
      <c r="J317" s="22"/>
      <c r="K317" s="260"/>
      <c r="L317" s="13"/>
      <c r="M317" s="13"/>
      <c r="O317" s="13"/>
      <c r="P317" s="13"/>
    </row>
    <row r="318" spans="1:2" ht="12.75">
      <c r="A318" t="s">
        <v>31</v>
      </c>
      <c r="B318" s="7" t="s">
        <v>677</v>
      </c>
    </row>
    <row r="319" ht="12.75">
      <c r="B319" s="7" t="s">
        <v>678</v>
      </c>
    </row>
    <row r="320" ht="12.75">
      <c r="B320" s="7" t="s">
        <v>679</v>
      </c>
    </row>
    <row r="321" spans="2:4" ht="12.75">
      <c r="B321" s="4" t="s">
        <v>680</v>
      </c>
      <c r="D321" s="7"/>
    </row>
    <row r="322" spans="2:4" ht="12.75">
      <c r="B322" s="4" t="s">
        <v>681</v>
      </c>
      <c r="D322" s="7"/>
    </row>
    <row r="323" spans="2:4" ht="12.75">
      <c r="B323" s="4" t="s">
        <v>682</v>
      </c>
      <c r="D323" s="4"/>
    </row>
    <row r="324" spans="1:4" ht="12.75">
      <c r="A324" t="s">
        <v>32</v>
      </c>
      <c r="B324" s="95" t="s">
        <v>683</v>
      </c>
      <c r="C324" s="6"/>
      <c r="D324" s="4"/>
    </row>
    <row r="325" spans="2:4" ht="12.75">
      <c r="B325" s="95" t="s">
        <v>684</v>
      </c>
      <c r="C325" s="6"/>
      <c r="D325" s="4"/>
    </row>
    <row r="326" spans="2:4" ht="12.75">
      <c r="B326" s="95" t="s">
        <v>685</v>
      </c>
      <c r="C326" s="6"/>
      <c r="D326" s="4"/>
    </row>
    <row r="327" spans="2:4" ht="12.75">
      <c r="B327" s="29" t="s">
        <v>686</v>
      </c>
      <c r="C327" s="6"/>
      <c r="D327" s="4"/>
    </row>
    <row r="328" spans="2:4" ht="12.75">
      <c r="B328" s="4" t="s">
        <v>687</v>
      </c>
      <c r="C328" s="6"/>
      <c r="D328" s="4"/>
    </row>
    <row r="329" spans="2:4" ht="12.75">
      <c r="B329" s="4" t="s">
        <v>688</v>
      </c>
      <c r="C329" s="6"/>
      <c r="D329" s="4"/>
    </row>
    <row r="330" ht="12.75">
      <c r="B330" s="4" t="s">
        <v>689</v>
      </c>
    </row>
    <row r="331" spans="1:2" ht="12.75">
      <c r="A331" t="s">
        <v>33</v>
      </c>
      <c r="B331" s="4" t="s">
        <v>690</v>
      </c>
    </row>
    <row r="332" ht="12.75">
      <c r="B332" s="4" t="s">
        <v>691</v>
      </c>
    </row>
    <row r="333" ht="12.75">
      <c r="B333" s="4" t="s">
        <v>692</v>
      </c>
    </row>
    <row r="334" spans="1:2" ht="12.75">
      <c r="A334" t="s">
        <v>693</v>
      </c>
      <c r="B334" s="4" t="s">
        <v>694</v>
      </c>
    </row>
    <row r="335" ht="12.75">
      <c r="B335" s="95" t="s">
        <v>695</v>
      </c>
    </row>
    <row r="336" ht="12.75">
      <c r="B336" s="95" t="s">
        <v>696</v>
      </c>
    </row>
    <row r="337" ht="12.75">
      <c r="B337" s="95" t="s">
        <v>697</v>
      </c>
    </row>
    <row r="338" ht="12.75">
      <c r="B338" s="95" t="s">
        <v>698</v>
      </c>
    </row>
    <row r="339" ht="12.75">
      <c r="B339" s="95" t="s">
        <v>699</v>
      </c>
    </row>
    <row r="340" spans="2:14" ht="12.75">
      <c r="B340" s="7" t="s">
        <v>700</v>
      </c>
      <c r="E340" s="6"/>
      <c r="F340" s="6"/>
      <c r="G340" s="256"/>
      <c r="H340" s="6"/>
      <c r="I340" s="6"/>
      <c r="J340" s="6"/>
      <c r="K340" s="256"/>
      <c r="N340" s="27"/>
    </row>
    <row r="341" spans="2:14" ht="12.75">
      <c r="B341" s="7" t="s">
        <v>701</v>
      </c>
      <c r="E341" s="6"/>
      <c r="F341" s="6"/>
      <c r="G341" s="256"/>
      <c r="H341" s="6"/>
      <c r="I341" s="6"/>
      <c r="J341" s="6"/>
      <c r="K341" s="256"/>
      <c r="N341" s="27"/>
    </row>
    <row r="342" spans="2:14" ht="12.75">
      <c r="B342" s="29" t="s">
        <v>876</v>
      </c>
      <c r="E342" s="6"/>
      <c r="F342" s="6"/>
      <c r="G342" s="256"/>
      <c r="H342" s="6"/>
      <c r="I342" s="6"/>
      <c r="J342" s="6"/>
      <c r="K342" s="256"/>
      <c r="N342" s="27"/>
    </row>
    <row r="343" spans="1:14" ht="12.75">
      <c r="A343" t="s">
        <v>89</v>
      </c>
      <c r="B343" s="29" t="s">
        <v>702</v>
      </c>
      <c r="E343" s="6"/>
      <c r="F343" s="6"/>
      <c r="G343" s="256"/>
      <c r="H343" s="6"/>
      <c r="I343" s="6"/>
      <c r="J343" s="6"/>
      <c r="K343" s="256"/>
      <c r="N343" s="27"/>
    </row>
    <row r="344" spans="2:14" ht="12.75">
      <c r="B344" s="29" t="s">
        <v>703</v>
      </c>
      <c r="E344" s="6"/>
      <c r="F344" s="6"/>
      <c r="G344" s="256"/>
      <c r="H344" s="6"/>
      <c r="I344" s="6"/>
      <c r="J344" s="6"/>
      <c r="K344" s="256"/>
      <c r="N344" s="27"/>
    </row>
    <row r="345" spans="2:14" ht="12.75">
      <c r="B345" s="29" t="s">
        <v>704</v>
      </c>
      <c r="E345" s="6"/>
      <c r="F345" s="6"/>
      <c r="G345" s="256"/>
      <c r="H345" s="6"/>
      <c r="I345" s="6"/>
      <c r="J345" s="6"/>
      <c r="K345" s="256"/>
      <c r="N345" s="27"/>
    </row>
    <row r="346" spans="2:14" ht="12.75">
      <c r="B346" s="29" t="s">
        <v>705</v>
      </c>
      <c r="E346" s="6"/>
      <c r="F346" s="6"/>
      <c r="G346" s="256"/>
      <c r="H346" s="6"/>
      <c r="I346" s="6"/>
      <c r="J346" s="6"/>
      <c r="K346" s="256"/>
      <c r="N346" s="27"/>
    </row>
    <row r="347" spans="1:14" ht="12.75">
      <c r="A347" t="s">
        <v>50</v>
      </c>
      <c r="B347" s="29" t="s">
        <v>706</v>
      </c>
      <c r="E347" s="6"/>
      <c r="F347" s="6"/>
      <c r="G347" s="256"/>
      <c r="H347" s="6"/>
      <c r="I347" s="6"/>
      <c r="J347" s="6"/>
      <c r="K347" s="256"/>
      <c r="N347" s="27"/>
    </row>
    <row r="348" spans="1:14" ht="12.75">
      <c r="A348" t="s">
        <v>707</v>
      </c>
      <c r="B348" s="29" t="s">
        <v>708</v>
      </c>
      <c r="E348" s="6"/>
      <c r="F348" s="6"/>
      <c r="G348" s="256"/>
      <c r="H348" s="6"/>
      <c r="I348" s="6"/>
      <c r="J348" s="6"/>
      <c r="K348" s="256"/>
      <c r="N348" s="27"/>
    </row>
    <row r="349" spans="1:14" ht="12.75">
      <c r="A349" t="s">
        <v>152</v>
      </c>
      <c r="B349" s="95" t="s">
        <v>709</v>
      </c>
      <c r="E349" s="6"/>
      <c r="F349" s="6"/>
      <c r="G349" s="256"/>
      <c r="H349" s="6"/>
      <c r="I349" s="6"/>
      <c r="J349" s="6"/>
      <c r="K349" s="256"/>
      <c r="N349" s="27"/>
    </row>
    <row r="350" spans="1:14" ht="12.75">
      <c r="A350" t="s">
        <v>206</v>
      </c>
      <c r="B350" s="29" t="s">
        <v>710</v>
      </c>
      <c r="E350" s="6"/>
      <c r="F350" s="6"/>
      <c r="G350" s="256"/>
      <c r="H350" s="6"/>
      <c r="I350" s="6"/>
      <c r="J350" s="6"/>
      <c r="K350" s="256"/>
      <c r="N350" s="27"/>
    </row>
    <row r="351" spans="1:14" ht="12.75">
      <c r="A351" t="s">
        <v>239</v>
      </c>
      <c r="B351" s="29" t="s">
        <v>711</v>
      </c>
      <c r="E351" s="6"/>
      <c r="F351" s="6"/>
      <c r="G351" s="256"/>
      <c r="H351" s="6"/>
      <c r="I351" s="6"/>
      <c r="J351" s="6"/>
      <c r="K351" s="256"/>
      <c r="N351" s="27"/>
    </row>
    <row r="352" spans="1:14" ht="12.75">
      <c r="A352" t="s">
        <v>504</v>
      </c>
      <c r="B352" s="29" t="s">
        <v>969</v>
      </c>
      <c r="E352" s="6"/>
      <c r="F352" s="6"/>
      <c r="G352" s="256"/>
      <c r="H352" s="6"/>
      <c r="I352" s="6"/>
      <c r="J352" s="6"/>
      <c r="K352" s="256"/>
      <c r="N352" s="27"/>
    </row>
    <row r="353" spans="1:14" ht="12.75">
      <c r="A353" t="s">
        <v>613</v>
      </c>
      <c r="B353" s="43" t="s">
        <v>712</v>
      </c>
      <c r="E353" s="6"/>
      <c r="F353" s="6"/>
      <c r="G353" s="256"/>
      <c r="H353" s="6"/>
      <c r="I353" s="6"/>
      <c r="J353" s="6"/>
      <c r="K353" s="256"/>
      <c r="N353" s="27"/>
    </row>
    <row r="354" spans="1:14" ht="12.75">
      <c r="A354" t="s">
        <v>968</v>
      </c>
      <c r="B354" s="95" t="s">
        <v>713</v>
      </c>
      <c r="E354" s="6"/>
      <c r="F354" s="6"/>
      <c r="G354" s="256"/>
      <c r="H354" s="6"/>
      <c r="I354" s="6"/>
      <c r="J354" s="6"/>
      <c r="K354" s="256"/>
      <c r="N354" s="27"/>
    </row>
    <row r="355" spans="2:14" ht="12.75">
      <c r="B355" s="4"/>
      <c r="E355" s="6"/>
      <c r="F355" s="6"/>
      <c r="G355" s="256"/>
      <c r="H355" s="6"/>
      <c r="I355" s="6"/>
      <c r="J355" s="6"/>
      <c r="K355" s="256"/>
      <c r="N355" s="27"/>
    </row>
    <row r="356" spans="2:14" ht="12.75">
      <c r="B356" s="43"/>
      <c r="E356" s="6"/>
      <c r="F356" s="6"/>
      <c r="G356" s="256"/>
      <c r="H356" s="6"/>
      <c r="I356" s="6"/>
      <c r="J356" s="6"/>
      <c r="K356" s="256"/>
      <c r="N356" s="27"/>
    </row>
    <row r="357" spans="5:14" ht="12.75">
      <c r="E357" s="6"/>
      <c r="F357" s="6"/>
      <c r="G357" s="256"/>
      <c r="H357" s="6"/>
      <c r="I357" s="6"/>
      <c r="J357" s="6"/>
      <c r="K357" s="256"/>
      <c r="N357" s="27"/>
    </row>
    <row r="358" spans="9:14" ht="12.75">
      <c r="I358" s="6"/>
      <c r="J358" s="6"/>
      <c r="K358" s="256"/>
      <c r="N358" s="27"/>
    </row>
    <row r="359" spans="9:14" ht="12.75">
      <c r="I359" s="6"/>
      <c r="J359" s="6"/>
      <c r="K359" s="256"/>
      <c r="N359" s="27"/>
    </row>
    <row r="360" spans="2:14" ht="13.5" thickBot="1">
      <c r="B360" s="34" t="s">
        <v>714</v>
      </c>
      <c r="E360" s="6"/>
      <c r="F360" s="6"/>
      <c r="H360" s="6"/>
      <c r="I360" s="6"/>
      <c r="J360" s="6"/>
      <c r="K360" s="256"/>
      <c r="N360" s="27"/>
    </row>
    <row r="361" spans="2:14" ht="13.5" thickBot="1">
      <c r="B361" s="31" t="s">
        <v>14</v>
      </c>
      <c r="C361" s="150"/>
      <c r="D361" s="33" t="s">
        <v>28</v>
      </c>
      <c r="E361" s="33"/>
      <c r="F361" s="32" t="s">
        <v>715</v>
      </c>
      <c r="H361" s="27"/>
      <c r="I361" s="6"/>
      <c r="J361" s="6"/>
      <c r="K361" s="256"/>
      <c r="N361" s="27"/>
    </row>
    <row r="362" spans="2:14" ht="12.75">
      <c r="B362" s="4" t="s">
        <v>35</v>
      </c>
      <c r="D362" s="17" t="s">
        <v>44</v>
      </c>
      <c r="E362" s="17"/>
      <c r="F362" s="6" t="s">
        <v>716</v>
      </c>
      <c r="H362" s="5"/>
      <c r="I362" s="6"/>
      <c r="J362" s="6"/>
      <c r="K362" s="256"/>
      <c r="N362" s="27"/>
    </row>
    <row r="363" spans="2:14" ht="12.75">
      <c r="B363" s="4" t="s">
        <v>717</v>
      </c>
      <c r="D363" s="17" t="s">
        <v>44</v>
      </c>
      <c r="E363" s="17"/>
      <c r="F363" s="15">
        <v>250000</v>
      </c>
      <c r="G363" s="256"/>
      <c r="H363" s="6"/>
      <c r="I363" s="6"/>
      <c r="J363" s="6"/>
      <c r="K363" s="256"/>
      <c r="N363" s="27"/>
    </row>
    <row r="364" spans="2:14" ht="12.75">
      <c r="B364" s="4" t="s">
        <v>718</v>
      </c>
      <c r="D364" s="17" t="s">
        <v>44</v>
      </c>
      <c r="E364" s="17"/>
      <c r="F364" s="15" t="s">
        <v>719</v>
      </c>
      <c r="G364" s="256"/>
      <c r="H364" s="6"/>
      <c r="I364" s="6"/>
      <c r="J364" s="6"/>
      <c r="K364" s="256"/>
      <c r="N364" s="27"/>
    </row>
    <row r="365" spans="2:14" ht="12.75">
      <c r="B365" s="4" t="s">
        <v>720</v>
      </c>
      <c r="D365" s="17" t="s">
        <v>44</v>
      </c>
      <c r="E365" s="17"/>
      <c r="F365" s="6">
        <v>1000</v>
      </c>
      <c r="G365" s="256"/>
      <c r="H365" s="6"/>
      <c r="I365" s="6"/>
      <c r="J365" s="6"/>
      <c r="K365" s="256"/>
      <c r="N365" s="27"/>
    </row>
    <row r="366" spans="2:14" ht="12.75">
      <c r="B366" s="4" t="s">
        <v>721</v>
      </c>
      <c r="D366" s="17" t="s">
        <v>44</v>
      </c>
      <c r="E366" s="17"/>
      <c r="F366" s="6" t="s">
        <v>722</v>
      </c>
      <c r="G366" s="256"/>
      <c r="H366" s="6"/>
      <c r="I366" s="6"/>
      <c r="J366" s="6"/>
      <c r="K366" s="256"/>
      <c r="N366" s="27"/>
    </row>
    <row r="367" spans="2:14" ht="12.75">
      <c r="B367" s="4" t="s">
        <v>723</v>
      </c>
      <c r="D367" s="17" t="s">
        <v>44</v>
      </c>
      <c r="E367" s="17"/>
      <c r="F367" s="6">
        <v>2000</v>
      </c>
      <c r="G367" s="256"/>
      <c r="H367" s="6"/>
      <c r="I367" s="6"/>
      <c r="J367" s="6"/>
      <c r="K367" s="256"/>
      <c r="N367" s="27"/>
    </row>
    <row r="368" spans="2:14" ht="12.75">
      <c r="B368" s="4" t="s">
        <v>724</v>
      </c>
      <c r="D368" s="17" t="s">
        <v>44</v>
      </c>
      <c r="E368" s="17"/>
      <c r="F368" s="6">
        <v>500</v>
      </c>
      <c r="G368" s="256"/>
      <c r="H368" s="6"/>
      <c r="I368" s="6"/>
      <c r="J368" s="6"/>
      <c r="K368" s="256"/>
      <c r="N368" s="27"/>
    </row>
    <row r="369" spans="2:14" ht="12.75">
      <c r="B369" s="4" t="s">
        <v>97</v>
      </c>
      <c r="D369" s="17" t="s">
        <v>44</v>
      </c>
      <c r="E369" s="17"/>
      <c r="F369" s="6">
        <v>300</v>
      </c>
      <c r="G369" s="256"/>
      <c r="H369" s="6"/>
      <c r="I369" s="6"/>
      <c r="J369" s="6"/>
      <c r="K369" s="256"/>
      <c r="N369" s="100"/>
    </row>
    <row r="370" spans="2:14" ht="12.75">
      <c r="B370" s="4" t="s">
        <v>725</v>
      </c>
      <c r="D370" s="17" t="s">
        <v>44</v>
      </c>
      <c r="E370" s="17"/>
      <c r="F370" s="6">
        <v>50</v>
      </c>
      <c r="G370" s="256"/>
      <c r="H370" s="6"/>
      <c r="I370" s="6"/>
      <c r="J370" s="6"/>
      <c r="K370" s="256"/>
      <c r="N370" s="27"/>
    </row>
    <row r="371" spans="2:14" ht="12.75">
      <c r="B371" s="4" t="s">
        <v>726</v>
      </c>
      <c r="D371" s="17" t="s">
        <v>44</v>
      </c>
      <c r="E371" s="17"/>
      <c r="F371" s="6" t="s">
        <v>727</v>
      </c>
      <c r="G371" s="256"/>
      <c r="H371" s="6"/>
      <c r="I371" s="6"/>
      <c r="J371" s="6"/>
      <c r="K371" s="256"/>
      <c r="N371" s="27"/>
    </row>
    <row r="372" spans="2:14" ht="12.75">
      <c r="B372" s="4" t="s">
        <v>728</v>
      </c>
      <c r="D372" s="17" t="s">
        <v>44</v>
      </c>
      <c r="E372" s="17"/>
      <c r="F372" s="6" t="s">
        <v>729</v>
      </c>
      <c r="G372" s="256"/>
      <c r="H372" s="6"/>
      <c r="I372" s="6"/>
      <c r="J372" s="6"/>
      <c r="K372" s="256"/>
      <c r="N372" s="27"/>
    </row>
    <row r="373" spans="2:14" ht="12.75">
      <c r="B373" s="4" t="s">
        <v>116</v>
      </c>
      <c r="D373" s="17" t="s">
        <v>44</v>
      </c>
      <c r="E373" s="17"/>
      <c r="F373" s="6">
        <v>100</v>
      </c>
      <c r="G373" s="256"/>
      <c r="H373" s="6"/>
      <c r="I373" s="6"/>
      <c r="J373" s="6"/>
      <c r="K373" s="256"/>
      <c r="N373" s="27"/>
    </row>
    <row r="374" spans="2:14" ht="12.75">
      <c r="B374" s="4" t="s">
        <v>121</v>
      </c>
      <c r="D374" s="17" t="s">
        <v>44</v>
      </c>
      <c r="E374" s="17"/>
      <c r="F374" s="15">
        <v>250000</v>
      </c>
      <c r="G374" s="256"/>
      <c r="H374" s="6"/>
      <c r="I374" s="6"/>
      <c r="J374" s="6"/>
      <c r="K374" s="256"/>
      <c r="N374" s="27"/>
    </row>
    <row r="375" spans="2:14" ht="12.75">
      <c r="B375" s="4" t="s">
        <v>730</v>
      </c>
      <c r="D375" s="17" t="s">
        <v>44</v>
      </c>
      <c r="E375" s="17"/>
      <c r="F375" s="15">
        <v>500000</v>
      </c>
      <c r="G375" s="256"/>
      <c r="H375" s="6"/>
      <c r="I375" s="6"/>
      <c r="J375" s="6"/>
      <c r="K375" s="256"/>
      <c r="N375" s="27"/>
    </row>
    <row r="376" spans="2:14" ht="13.5" thickBot="1">
      <c r="B376" s="35" t="s">
        <v>132</v>
      </c>
      <c r="C376" s="107"/>
      <c r="D376" s="18" t="s">
        <v>44</v>
      </c>
      <c r="E376" s="18"/>
      <c r="F376" s="12">
        <v>5000</v>
      </c>
      <c r="G376" s="273"/>
      <c r="H376" s="27"/>
      <c r="I376" s="6"/>
      <c r="J376" s="6"/>
      <c r="K376" s="256"/>
      <c r="N376" s="27"/>
    </row>
    <row r="377" spans="2:14" ht="12.75">
      <c r="B377" s="4" t="s">
        <v>934</v>
      </c>
      <c r="C377" s="22"/>
      <c r="D377" s="27"/>
      <c r="E377" s="27"/>
      <c r="F377" s="27"/>
      <c r="G377" s="261"/>
      <c r="H377" s="27"/>
      <c r="I377" s="6"/>
      <c r="J377" s="6"/>
      <c r="K377" s="256"/>
      <c r="N377" s="27"/>
    </row>
    <row r="378" spans="2:14" ht="12.75">
      <c r="B378" s="7" t="s">
        <v>701</v>
      </c>
      <c r="C378" s="22"/>
      <c r="D378" s="27"/>
      <c r="E378" s="27"/>
      <c r="F378" s="27"/>
      <c r="G378" s="261"/>
      <c r="H378" s="27"/>
      <c r="I378" s="6"/>
      <c r="J378" s="6"/>
      <c r="K378" s="256"/>
      <c r="N378" s="27"/>
    </row>
    <row r="379" spans="2:14" ht="12.75">
      <c r="B379" s="95"/>
      <c r="C379" s="22"/>
      <c r="D379" s="27"/>
      <c r="E379" s="27"/>
      <c r="F379" s="27"/>
      <c r="G379" s="261"/>
      <c r="H379" s="27"/>
      <c r="I379" s="6"/>
      <c r="J379" s="6"/>
      <c r="K379" s="256"/>
      <c r="N379" s="27"/>
    </row>
    <row r="380" spans="2:14" ht="12.75">
      <c r="B380" s="95"/>
      <c r="C380" s="22"/>
      <c r="D380" s="27"/>
      <c r="E380" s="27"/>
      <c r="F380" s="27"/>
      <c r="G380" s="261"/>
      <c r="H380" s="27"/>
      <c r="I380" s="6"/>
      <c r="J380" s="6"/>
      <c r="K380" s="256"/>
      <c r="N380" s="27"/>
    </row>
    <row r="381" spans="2:14" ht="12.75">
      <c r="B381" s="95"/>
      <c r="C381" s="22"/>
      <c r="D381" s="27"/>
      <c r="E381" s="27"/>
      <c r="F381" s="27"/>
      <c r="G381" s="261"/>
      <c r="H381" s="27"/>
      <c r="I381" s="6"/>
      <c r="J381" s="6"/>
      <c r="K381" s="256"/>
      <c r="N381" s="27"/>
    </row>
    <row r="382" spans="2:14" ht="12.75">
      <c r="B382" s="95"/>
      <c r="C382" s="22"/>
      <c r="D382" s="27"/>
      <c r="E382" s="27"/>
      <c r="F382" s="27"/>
      <c r="G382" s="261"/>
      <c r="H382" s="27"/>
      <c r="I382" s="6"/>
      <c r="J382" s="6"/>
      <c r="K382" s="256"/>
      <c r="N382" s="27"/>
    </row>
    <row r="383" spans="2:14" ht="12.75">
      <c r="B383" s="7"/>
      <c r="C383" s="22"/>
      <c r="D383" s="27"/>
      <c r="E383" s="27"/>
      <c r="F383" s="27"/>
      <c r="G383" s="261"/>
      <c r="H383" s="27"/>
      <c r="I383" s="6"/>
      <c r="J383" s="6"/>
      <c r="K383" s="256"/>
      <c r="N383" s="27"/>
    </row>
    <row r="384" spans="2:14" ht="13.5" thickBot="1">
      <c r="B384" s="215" t="s">
        <v>731</v>
      </c>
      <c r="E384" s="6"/>
      <c r="F384" s="6"/>
      <c r="H384" s="29"/>
      <c r="I384" s="223"/>
      <c r="J384" s="29"/>
      <c r="N384" s="27"/>
    </row>
    <row r="385" spans="2:14" ht="33" thickBot="1">
      <c r="B385" s="217"/>
      <c r="C385" s="108"/>
      <c r="D385" s="236" t="s">
        <v>28</v>
      </c>
      <c r="E385" s="53" t="s">
        <v>19</v>
      </c>
      <c r="F385" s="236" t="s">
        <v>20</v>
      </c>
      <c r="G385" s="275" t="s">
        <v>933</v>
      </c>
      <c r="H385" s="308" t="s">
        <v>732</v>
      </c>
      <c r="I385" s="309"/>
      <c r="J385" s="309"/>
      <c r="K385" s="310"/>
      <c r="N385" s="27"/>
    </row>
    <row r="386" spans="2:14" ht="12.75" customHeight="1">
      <c r="B386" s="224" t="s">
        <v>733</v>
      </c>
      <c r="C386" s="225"/>
      <c r="D386" s="237" t="s">
        <v>44</v>
      </c>
      <c r="E386" s="226"/>
      <c r="F386" s="237" t="s">
        <v>91</v>
      </c>
      <c r="G386" s="293"/>
      <c r="H386" s="311" t="s">
        <v>734</v>
      </c>
      <c r="I386" s="312"/>
      <c r="J386" s="312"/>
      <c r="K386" s="313"/>
      <c r="N386" s="27"/>
    </row>
    <row r="387" spans="2:14" ht="21.75">
      <c r="B387" s="227" t="s">
        <v>735</v>
      </c>
      <c r="C387" s="228"/>
      <c r="D387" s="238" t="s">
        <v>44</v>
      </c>
      <c r="E387" s="284"/>
      <c r="F387" s="238" t="s">
        <v>91</v>
      </c>
      <c r="G387" s="294" t="s">
        <v>942</v>
      </c>
      <c r="H387" s="287" t="s">
        <v>736</v>
      </c>
      <c r="I387" s="281"/>
      <c r="J387" s="281"/>
      <c r="K387" s="288"/>
      <c r="N387" s="27"/>
    </row>
    <row r="388" spans="2:14" ht="44.25" customHeight="1">
      <c r="B388" s="4" t="s">
        <v>737</v>
      </c>
      <c r="D388" s="230" t="s">
        <v>44</v>
      </c>
      <c r="E388" s="27" t="s">
        <v>66</v>
      </c>
      <c r="F388" s="230" t="s">
        <v>91</v>
      </c>
      <c r="G388" s="295" t="s">
        <v>943</v>
      </c>
      <c r="H388" s="314" t="s">
        <v>938</v>
      </c>
      <c r="I388" s="315"/>
      <c r="J388" s="315"/>
      <c r="K388" s="316"/>
      <c r="N388" s="27"/>
    </row>
    <row r="389" spans="2:14" ht="12.75">
      <c r="B389" s="283" t="s">
        <v>738</v>
      </c>
      <c r="C389" s="228"/>
      <c r="D389" s="238" t="s">
        <v>44</v>
      </c>
      <c r="E389" s="284"/>
      <c r="F389" s="238" t="s">
        <v>91</v>
      </c>
      <c r="G389" s="296"/>
      <c r="H389" s="289" t="s">
        <v>939</v>
      </c>
      <c r="I389" s="282"/>
      <c r="J389" s="282"/>
      <c r="K389" s="290"/>
      <c r="N389" s="27"/>
    </row>
    <row r="390" spans="2:14" ht="74.25" customHeight="1">
      <c r="B390" s="227" t="s">
        <v>739</v>
      </c>
      <c r="C390" s="285"/>
      <c r="D390" s="238" t="s">
        <v>44</v>
      </c>
      <c r="E390" s="286">
        <v>0.05</v>
      </c>
      <c r="F390" s="238" t="s">
        <v>91</v>
      </c>
      <c r="G390" s="296" t="s">
        <v>944</v>
      </c>
      <c r="H390" s="305" t="s">
        <v>940</v>
      </c>
      <c r="I390" s="306"/>
      <c r="J390" s="306"/>
      <c r="K390" s="307"/>
      <c r="N390" s="27"/>
    </row>
    <row r="391" spans="2:14" ht="19.5" customHeight="1">
      <c r="B391" s="227" t="s">
        <v>740</v>
      </c>
      <c r="C391" s="285"/>
      <c r="D391" s="238" t="s">
        <v>44</v>
      </c>
      <c r="E391" s="284"/>
      <c r="F391" s="238" t="s">
        <v>91</v>
      </c>
      <c r="G391" s="296"/>
      <c r="H391" s="305" t="s">
        <v>941</v>
      </c>
      <c r="I391" s="306"/>
      <c r="J391" s="306"/>
      <c r="K391" s="307"/>
      <c r="N391" s="27"/>
    </row>
    <row r="392" spans="2:14" ht="22.5" thickBot="1">
      <c r="B392" s="35" t="s">
        <v>741</v>
      </c>
      <c r="C392" s="107"/>
      <c r="D392" s="229" t="s">
        <v>44</v>
      </c>
      <c r="E392" s="12" t="s">
        <v>66</v>
      </c>
      <c r="F392" s="229" t="s">
        <v>91</v>
      </c>
      <c r="G392" s="297" t="s">
        <v>945</v>
      </c>
      <c r="H392" s="291" t="s">
        <v>736</v>
      </c>
      <c r="I392" s="220"/>
      <c r="J392" s="278"/>
      <c r="K392" s="292"/>
      <c r="N392" s="27"/>
    </row>
    <row r="393" spans="2:14" ht="12.75">
      <c r="B393" s="4" t="s">
        <v>934</v>
      </c>
      <c r="C393" s="22"/>
      <c r="D393" s="27"/>
      <c r="E393" s="27"/>
      <c r="F393" s="6"/>
      <c r="J393" s="6"/>
      <c r="K393" s="6"/>
      <c r="L393" s="6"/>
      <c r="M393" s="6"/>
      <c r="N393" s="27"/>
    </row>
    <row r="394" spans="2:14" ht="12.75">
      <c r="B394" s="7" t="s">
        <v>700</v>
      </c>
      <c r="C394" s="22"/>
      <c r="D394" s="27"/>
      <c r="E394" s="27"/>
      <c r="F394" s="6"/>
      <c r="J394" s="6"/>
      <c r="K394" s="6"/>
      <c r="L394" s="6"/>
      <c r="M394" s="6"/>
      <c r="N394" s="27"/>
    </row>
    <row r="395" spans="2:14" ht="12.75">
      <c r="B395" s="29" t="s">
        <v>876</v>
      </c>
      <c r="C395" s="22"/>
      <c r="D395" s="27"/>
      <c r="E395" s="27"/>
      <c r="F395" s="6"/>
      <c r="J395" s="6"/>
      <c r="K395" s="6"/>
      <c r="L395" s="6"/>
      <c r="M395" s="6"/>
      <c r="N395" s="27"/>
    </row>
    <row r="396" spans="2:14" ht="12.75">
      <c r="B396" s="7"/>
      <c r="C396" s="22"/>
      <c r="D396" s="27"/>
      <c r="E396" s="27"/>
      <c r="F396" s="6"/>
      <c r="J396" s="6"/>
      <c r="K396" s="6"/>
      <c r="L396" s="6"/>
      <c r="M396" s="6"/>
      <c r="N396" s="27"/>
    </row>
    <row r="397" spans="2:14" ht="12.75">
      <c r="B397" s="7"/>
      <c r="C397" s="22"/>
      <c r="D397" s="27"/>
      <c r="E397" s="27"/>
      <c r="F397" s="6"/>
      <c r="J397" s="6"/>
      <c r="K397" s="6"/>
      <c r="L397" s="6"/>
      <c r="M397" s="6"/>
      <c r="N397" s="27"/>
    </row>
    <row r="398" spans="2:14" ht="12.75">
      <c r="B398" s="7"/>
      <c r="C398" s="22"/>
      <c r="D398" s="27"/>
      <c r="E398" s="27"/>
      <c r="F398" s="6"/>
      <c r="J398" s="6"/>
      <c r="K398" s="6"/>
      <c r="L398" s="6"/>
      <c r="M398" s="6"/>
      <c r="N398" s="27"/>
    </row>
    <row r="399" spans="2:14" ht="12.75">
      <c r="B399" s="4"/>
      <c r="C399" s="22"/>
      <c r="D399" s="27"/>
      <c r="E399" s="27"/>
      <c r="F399" s="6"/>
      <c r="G399" s="256"/>
      <c r="H399" s="6"/>
      <c r="I399" s="6"/>
      <c r="J399" s="6"/>
      <c r="K399" s="256"/>
      <c r="N399" s="27"/>
    </row>
    <row r="400" spans="2:14" ht="12.75">
      <c r="B400" s="4"/>
      <c r="C400" s="22"/>
      <c r="D400" s="27"/>
      <c r="E400" s="27"/>
      <c r="F400" s="6"/>
      <c r="G400" s="256"/>
      <c r="H400" s="6"/>
      <c r="I400" s="6"/>
      <c r="J400" s="6"/>
      <c r="K400" s="256"/>
      <c r="N400" s="27"/>
    </row>
    <row r="401" spans="2:14" ht="12.75">
      <c r="B401" s="4"/>
      <c r="E401" s="6"/>
      <c r="F401" s="6"/>
      <c r="G401" s="256"/>
      <c r="H401" s="6"/>
      <c r="I401" s="6"/>
      <c r="J401" s="6"/>
      <c r="K401" s="256"/>
      <c r="N401" s="100"/>
    </row>
    <row r="402" spans="2:14" ht="12.75">
      <c r="B402" s="4"/>
      <c r="E402" s="6"/>
      <c r="F402" s="6"/>
      <c r="G402" s="256"/>
      <c r="H402" s="6"/>
      <c r="I402" s="6"/>
      <c r="J402" s="6"/>
      <c r="K402" s="256"/>
      <c r="N402" s="100"/>
    </row>
    <row r="403" spans="2:14" ht="13.5" thickBot="1">
      <c r="B403" s="215" t="s">
        <v>742</v>
      </c>
      <c r="E403" s="6"/>
      <c r="F403" s="6"/>
      <c r="G403" s="256"/>
      <c r="I403" s="6"/>
      <c r="J403" s="6"/>
      <c r="K403" s="256"/>
      <c r="N403" s="27"/>
    </row>
    <row r="404" spans="2:14" ht="12.75">
      <c r="B404" s="53" t="s">
        <v>14</v>
      </c>
      <c r="C404" s="108"/>
      <c r="D404" s="218" t="s">
        <v>28</v>
      </c>
      <c r="E404" s="222" t="s">
        <v>743</v>
      </c>
      <c r="F404" s="205"/>
      <c r="G404" s="279" t="s">
        <v>937</v>
      </c>
      <c r="H404" s="221"/>
      <c r="I404" s="221"/>
      <c r="J404" s="6"/>
      <c r="K404" s="256"/>
      <c r="N404" s="27"/>
    </row>
    <row r="405" spans="2:14" ht="13.5" thickBot="1">
      <c r="B405" s="35"/>
      <c r="C405" s="233"/>
      <c r="D405" s="229"/>
      <c r="E405" s="229" t="s">
        <v>935</v>
      </c>
      <c r="F405" s="229" t="s">
        <v>936</v>
      </c>
      <c r="G405" s="273"/>
      <c r="H405" s="12"/>
      <c r="I405" s="12"/>
      <c r="J405" s="6"/>
      <c r="K405" s="256"/>
      <c r="N405" s="27"/>
    </row>
    <row r="406" spans="2:14" ht="21.75">
      <c r="B406" s="4"/>
      <c r="C406" s="234"/>
      <c r="D406" s="157"/>
      <c r="E406" s="230"/>
      <c r="F406" s="230"/>
      <c r="G406" s="276" t="s">
        <v>744</v>
      </c>
      <c r="H406" s="219"/>
      <c r="I406" s="219"/>
      <c r="J406" s="6"/>
      <c r="K406" s="256"/>
      <c r="N406" s="27"/>
    </row>
    <row r="407" spans="2:14" ht="21.75">
      <c r="B407" s="4"/>
      <c r="C407" s="234"/>
      <c r="D407" s="231"/>
      <c r="E407" s="230"/>
      <c r="F407" s="230"/>
      <c r="G407" s="277" t="s">
        <v>745</v>
      </c>
      <c r="H407" s="216"/>
      <c r="I407" s="216"/>
      <c r="J407" s="6"/>
      <c r="K407" s="256"/>
      <c r="N407" s="27"/>
    </row>
    <row r="408" spans="2:14" ht="21.75">
      <c r="B408" s="4" t="s">
        <v>746</v>
      </c>
      <c r="C408" s="234"/>
      <c r="D408" s="157" t="s">
        <v>44</v>
      </c>
      <c r="E408" s="230">
        <v>20</v>
      </c>
      <c r="F408" s="230">
        <v>40</v>
      </c>
      <c r="G408" s="277" t="s">
        <v>747</v>
      </c>
      <c r="H408" s="6"/>
      <c r="I408" s="6"/>
      <c r="J408" s="6"/>
      <c r="K408" s="256"/>
      <c r="N408" s="27"/>
    </row>
    <row r="409" spans="2:14" ht="12.75">
      <c r="B409" s="4"/>
      <c r="C409" s="234"/>
      <c r="D409" s="231"/>
      <c r="E409" s="230"/>
      <c r="F409" s="230"/>
      <c r="G409" s="261"/>
      <c r="H409" s="6"/>
      <c r="I409" s="6"/>
      <c r="J409" s="6"/>
      <c r="K409" s="256"/>
      <c r="N409" s="27"/>
    </row>
    <row r="410" spans="2:14" ht="21.75">
      <c r="B410" s="4"/>
      <c r="C410" s="234"/>
      <c r="D410" s="231"/>
      <c r="E410" s="230"/>
      <c r="F410" s="230"/>
      <c r="G410" s="277" t="s">
        <v>748</v>
      </c>
      <c r="H410" s="6"/>
      <c r="I410" s="6"/>
      <c r="J410" s="6"/>
      <c r="K410" s="256"/>
      <c r="N410" s="27"/>
    </row>
    <row r="411" spans="2:14" ht="21.75">
      <c r="B411" s="4"/>
      <c r="C411" s="234"/>
      <c r="D411" s="231"/>
      <c r="E411" s="230"/>
      <c r="F411" s="230"/>
      <c r="G411" s="277" t="s">
        <v>749</v>
      </c>
      <c r="H411" s="6"/>
      <c r="I411" s="6"/>
      <c r="J411" s="6"/>
      <c r="K411" s="256"/>
      <c r="N411" s="27"/>
    </row>
    <row r="412" spans="2:14" ht="22.5" thickBot="1">
      <c r="B412" s="35"/>
      <c r="C412" s="235"/>
      <c r="D412" s="232"/>
      <c r="E412" s="229"/>
      <c r="F412" s="229"/>
      <c r="G412" s="278" t="s">
        <v>750</v>
      </c>
      <c r="H412" s="12"/>
      <c r="I412" s="12"/>
      <c r="J412" s="6"/>
      <c r="K412" s="256"/>
      <c r="N412" s="27"/>
    </row>
    <row r="413" spans="2:14" ht="12.75">
      <c r="B413" s="4" t="s">
        <v>934</v>
      </c>
      <c r="C413" s="130"/>
      <c r="D413" s="280"/>
      <c r="E413" s="27"/>
      <c r="F413" s="27"/>
      <c r="G413" s="277"/>
      <c r="H413" s="27"/>
      <c r="I413" s="27"/>
      <c r="J413" s="6"/>
      <c r="K413" s="256"/>
      <c r="N413" s="27"/>
    </row>
    <row r="414" spans="1:14" ht="12.75">
      <c r="A414" t="s">
        <v>31</v>
      </c>
      <c r="B414" s="4" t="s">
        <v>753</v>
      </c>
      <c r="C414" s="5"/>
      <c r="D414" s="7"/>
      <c r="E414" s="6"/>
      <c r="F414" s="6"/>
      <c r="G414" s="256"/>
      <c r="H414" s="6"/>
      <c r="I414" s="6"/>
      <c r="J414" s="6"/>
      <c r="K414" s="256"/>
      <c r="N414" s="27"/>
    </row>
    <row r="415" spans="2:14" ht="12.75">
      <c r="B415" s="4" t="s">
        <v>754</v>
      </c>
      <c r="C415" s="5"/>
      <c r="D415" s="7"/>
      <c r="E415" s="6"/>
      <c r="F415" s="6"/>
      <c r="G415" s="256"/>
      <c r="H415" s="6"/>
      <c r="I415" s="6"/>
      <c r="J415" s="6"/>
      <c r="K415" s="256"/>
      <c r="N415" s="27"/>
    </row>
    <row r="416" spans="1:14" ht="12.75">
      <c r="A416" t="s">
        <v>32</v>
      </c>
      <c r="B416" s="4" t="s">
        <v>755</v>
      </c>
      <c r="C416" s="5"/>
      <c r="D416" s="7"/>
      <c r="E416" s="6"/>
      <c r="F416" s="6"/>
      <c r="G416" s="256"/>
      <c r="H416" s="6"/>
      <c r="I416" s="6"/>
      <c r="J416" s="6"/>
      <c r="K416" s="256"/>
      <c r="N416" s="27"/>
    </row>
    <row r="417" spans="2:14" ht="12.75">
      <c r="B417" s="4" t="s">
        <v>754</v>
      </c>
      <c r="C417" s="5"/>
      <c r="D417" s="7"/>
      <c r="E417" s="6"/>
      <c r="F417" s="6"/>
      <c r="G417" s="256"/>
      <c r="H417" s="6"/>
      <c r="I417" s="6"/>
      <c r="J417" s="6"/>
      <c r="K417" s="256"/>
      <c r="N417" s="27"/>
    </row>
    <row r="418" spans="1:14" ht="12.75">
      <c r="A418" t="s">
        <v>33</v>
      </c>
      <c r="B418" s="4" t="s">
        <v>751</v>
      </c>
      <c r="C418" s="5"/>
      <c r="D418" s="7"/>
      <c r="E418" s="6"/>
      <c r="F418" s="6"/>
      <c r="G418" s="256"/>
      <c r="H418" s="6"/>
      <c r="I418" s="6"/>
      <c r="J418" s="6"/>
      <c r="K418" s="256"/>
      <c r="N418" s="27"/>
    </row>
    <row r="419" spans="2:14" ht="12.75">
      <c r="B419" s="4" t="s">
        <v>752</v>
      </c>
      <c r="C419" s="5"/>
      <c r="D419" s="7"/>
      <c r="E419" s="6"/>
      <c r="F419" s="5"/>
      <c r="G419" s="256"/>
      <c r="H419" s="6"/>
      <c r="I419" s="6"/>
      <c r="J419" s="6"/>
      <c r="K419" s="256"/>
      <c r="N419" s="27"/>
    </row>
    <row r="420" spans="2:14" ht="12.75">
      <c r="B420" s="4"/>
      <c r="C420" s="5"/>
      <c r="D420" s="7"/>
      <c r="E420" s="6"/>
      <c r="F420" s="5"/>
      <c r="G420" s="256"/>
      <c r="H420" s="6"/>
      <c r="I420" s="6"/>
      <c r="J420" s="6"/>
      <c r="K420" s="256"/>
      <c r="N420" s="27"/>
    </row>
    <row r="421" spans="3:14" ht="12.75">
      <c r="C421" s="5"/>
      <c r="D421" s="7"/>
      <c r="E421" s="6"/>
      <c r="F421" s="5"/>
      <c r="G421" s="256"/>
      <c r="H421" s="6"/>
      <c r="I421" s="6"/>
      <c r="J421" s="6"/>
      <c r="K421" s="256"/>
      <c r="N421" s="27"/>
    </row>
  </sheetData>
  <mergeCells count="5">
    <mergeCell ref="H391:K391"/>
    <mergeCell ref="H385:K385"/>
    <mergeCell ref="H386:K386"/>
    <mergeCell ref="H388:K388"/>
    <mergeCell ref="H390:K390"/>
  </mergeCells>
  <printOptions gridLines="1" horizontalCentered="1"/>
  <pageMargins left="0.25" right="0.25" top="0.5" bottom="0.75" header="0.25" footer="0.5"/>
  <pageSetup orientation="landscape" scale="80" r:id="rId1"/>
  <headerFooter alignWithMargins="0">
    <oddFooter xml:space="preserve">&amp;L&amp;"MS Sans Serif,Bold"&amp;8MPCA Remediation Section Drinking Water Criteria - - version &amp;F&amp;R&amp;"MS Sans Serif,Bold"&amp;8&amp;A
page &amp;P </oddFooter>
  </headerFooter>
  <rowBreaks count="2" manualBreakCount="2">
    <brk id="349" max="65535" man="1"/>
    <brk id="37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48"/>
  <sheetViews>
    <sheetView defaultGridColor="0" colorId="12" workbookViewId="0" topLeftCell="A1">
      <selection activeCell="B20" sqref="B20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3.7109375" style="3" customWidth="1"/>
    <col min="4" max="4" width="9.7109375" style="0" customWidth="1"/>
    <col min="18" max="18" width="10.7109375" style="0" customWidth="1"/>
  </cols>
  <sheetData>
    <row r="1" spans="2:9" ht="12.75">
      <c r="B1" t="s">
        <v>756</v>
      </c>
      <c r="I1" s="47"/>
    </row>
    <row r="2" ht="12.75">
      <c r="I2" s="47"/>
    </row>
    <row r="3" spans="2:9" ht="15.75">
      <c r="B3" s="173" t="str">
        <f>'criteria information summary'!B1</f>
        <v>Updated January 2001</v>
      </c>
      <c r="I3" s="47"/>
    </row>
    <row r="4" spans="2:9" ht="12.75">
      <c r="B4" s="48"/>
      <c r="I4" s="47"/>
    </row>
    <row r="5" spans="2:9" ht="12.75">
      <c r="B5" s="92" t="s">
        <v>757</v>
      </c>
      <c r="I5" s="47"/>
    </row>
    <row r="6" spans="2:9" ht="12.75">
      <c r="B6" s="92"/>
      <c r="I6" s="47"/>
    </row>
    <row r="7" spans="2:9" ht="12.75">
      <c r="B7" s="92" t="s">
        <v>758</v>
      </c>
      <c r="I7" s="47"/>
    </row>
    <row r="8" spans="2:9" ht="12.75">
      <c r="B8" s="92" t="s">
        <v>759</v>
      </c>
      <c r="I8" s="47"/>
    </row>
    <row r="9" spans="2:9" ht="12.75">
      <c r="B9" s="48" t="s">
        <v>760</v>
      </c>
      <c r="I9" s="47"/>
    </row>
    <row r="10" ht="12.75">
      <c r="I10" s="47"/>
    </row>
    <row r="11" spans="2:22" ht="13.5" thickBot="1">
      <c r="B11" s="49" t="s">
        <v>949</v>
      </c>
      <c r="G11" s="2"/>
      <c r="H11" s="2"/>
      <c r="I11" s="5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2" ht="12.75">
      <c r="B12" s="51"/>
      <c r="C12" s="108"/>
      <c r="D12" s="51"/>
      <c r="E12" s="52" t="s">
        <v>761</v>
      </c>
      <c r="F12" s="53"/>
      <c r="G12" s="165" t="s">
        <v>762</v>
      </c>
      <c r="H12" s="54"/>
      <c r="I12" s="55"/>
      <c r="J12" s="56" t="s">
        <v>763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8"/>
    </row>
    <row r="13" spans="2:22" ht="12.75">
      <c r="B13" s="6" t="s">
        <v>14</v>
      </c>
      <c r="D13" s="6" t="s">
        <v>764</v>
      </c>
      <c r="E13" s="59" t="s">
        <v>765</v>
      </c>
      <c r="F13" s="6" t="s">
        <v>766</v>
      </c>
      <c r="G13" s="166" t="s">
        <v>767</v>
      </c>
      <c r="H13" s="60" t="s">
        <v>768</v>
      </c>
      <c r="I13" s="61" t="s">
        <v>769</v>
      </c>
      <c r="J13" s="27" t="s">
        <v>56</v>
      </c>
      <c r="K13" s="6" t="s">
        <v>94</v>
      </c>
      <c r="L13" s="6" t="s">
        <v>770</v>
      </c>
      <c r="M13" s="6" t="s">
        <v>339</v>
      </c>
      <c r="N13" s="6" t="s">
        <v>69</v>
      </c>
      <c r="O13" s="6" t="s">
        <v>87</v>
      </c>
      <c r="P13" s="6" t="s">
        <v>958</v>
      </c>
      <c r="Q13" s="6" t="s">
        <v>587</v>
      </c>
      <c r="R13" s="6" t="s">
        <v>63</v>
      </c>
      <c r="S13" s="6" t="s">
        <v>532</v>
      </c>
      <c r="T13" s="6" t="s">
        <v>959</v>
      </c>
      <c r="U13" s="6" t="s">
        <v>771</v>
      </c>
      <c r="V13" s="62" t="s">
        <v>772</v>
      </c>
    </row>
    <row r="14" spans="2:22" ht="12.75">
      <c r="B14" s="6"/>
      <c r="D14" s="6"/>
      <c r="E14" s="59" t="s">
        <v>773</v>
      </c>
      <c r="F14" s="6"/>
      <c r="G14" s="166"/>
      <c r="H14" s="60" t="s">
        <v>32</v>
      </c>
      <c r="I14" s="63"/>
      <c r="J14" s="27"/>
      <c r="K14" s="6"/>
      <c r="L14" s="6"/>
      <c r="M14" s="6"/>
      <c r="N14" s="6"/>
      <c r="O14" s="6"/>
      <c r="P14" s="6"/>
      <c r="Q14" s="6"/>
      <c r="R14" s="6" t="s">
        <v>954</v>
      </c>
      <c r="S14" s="6"/>
      <c r="T14" s="6"/>
      <c r="U14" s="6" t="s">
        <v>774</v>
      </c>
      <c r="V14" s="62" t="s">
        <v>775</v>
      </c>
    </row>
    <row r="15" spans="2:22" ht="13.5" thickBot="1">
      <c r="B15" s="2"/>
      <c r="C15" s="107"/>
      <c r="D15" s="12"/>
      <c r="E15" s="64" t="s">
        <v>776</v>
      </c>
      <c r="F15" s="12" t="s">
        <v>31</v>
      </c>
      <c r="G15" s="167" t="s">
        <v>776</v>
      </c>
      <c r="H15" s="65"/>
      <c r="I15" s="6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67" t="s">
        <v>777</v>
      </c>
    </row>
    <row r="16" spans="2:22" ht="12.75">
      <c r="B16" s="9" t="s">
        <v>34</v>
      </c>
      <c r="D16" s="6"/>
      <c r="E16" s="68"/>
      <c r="F16" s="69"/>
      <c r="G16" s="168"/>
      <c r="H16" s="70"/>
      <c r="I16" s="71"/>
      <c r="J16" s="72"/>
      <c r="K16" s="72"/>
      <c r="L16" s="72"/>
      <c r="M16" s="73"/>
      <c r="N16" s="73"/>
      <c r="O16" s="73"/>
      <c r="P16" s="73"/>
      <c r="Q16" s="73"/>
      <c r="R16" s="73"/>
      <c r="S16" s="73"/>
      <c r="T16" s="73"/>
      <c r="U16" s="73"/>
      <c r="V16" s="74"/>
    </row>
    <row r="17" spans="2:22" ht="12.75">
      <c r="B17" s="4" t="str">
        <f>'criteria information summary'!B11</f>
        <v>Aluminum</v>
      </c>
      <c r="D17" s="6" t="str">
        <f>'criteria information summary'!D11</f>
        <v>7429-90-5</v>
      </c>
      <c r="E17" s="68">
        <v>50</v>
      </c>
      <c r="F17" s="69" t="s">
        <v>778</v>
      </c>
      <c r="G17" s="169"/>
      <c r="H17" s="70">
        <f aca="true" t="shared" si="0" ref="H17:H49">G17/E17</f>
        <v>0</v>
      </c>
      <c r="I17" s="71"/>
      <c r="J17" s="72"/>
      <c r="K17" s="72"/>
      <c r="L17" s="72"/>
      <c r="M17" s="73"/>
      <c r="N17" s="73"/>
      <c r="O17" s="73"/>
      <c r="P17" s="73"/>
      <c r="Q17" s="73"/>
      <c r="R17" s="73"/>
      <c r="S17" s="73"/>
      <c r="T17" s="73"/>
      <c r="U17" s="73"/>
      <c r="V17" s="74"/>
    </row>
    <row r="18" spans="2:22" ht="12.75">
      <c r="B18" s="4" t="str">
        <f>'criteria information summary'!B12</f>
        <v>Ammonia</v>
      </c>
      <c r="D18" s="6" t="str">
        <f>'criteria information summary'!D12</f>
        <v>7664-41-7</v>
      </c>
      <c r="E18" s="68">
        <f>'criteria information summary'!N12</f>
        <v>30000</v>
      </c>
      <c r="F18" s="69" t="s">
        <v>779</v>
      </c>
      <c r="G18" s="169"/>
      <c r="H18" s="70">
        <f t="shared" si="0"/>
        <v>0</v>
      </c>
      <c r="I18" s="71"/>
      <c r="J18" s="72"/>
      <c r="K18" s="72"/>
      <c r="L18" s="72"/>
      <c r="M18" s="73"/>
      <c r="N18" s="73"/>
      <c r="O18" s="73"/>
      <c r="P18" s="73"/>
      <c r="Q18" s="73"/>
      <c r="R18" s="73"/>
      <c r="S18" s="73"/>
      <c r="T18" s="73"/>
      <c r="U18" s="73"/>
      <c r="V18" s="74"/>
    </row>
    <row r="19" spans="2:22" ht="12.75">
      <c r="B19" s="4" t="str">
        <f>'criteria information summary'!B13</f>
        <v>Antimony</v>
      </c>
      <c r="D19" s="6" t="str">
        <f>'criteria information summary'!D13</f>
        <v>7440-36-0</v>
      </c>
      <c r="E19" s="68">
        <f>'criteria information summary'!F13</f>
        <v>6</v>
      </c>
      <c r="F19" s="69" t="s">
        <v>780</v>
      </c>
      <c r="G19" s="169"/>
      <c r="H19" s="70">
        <f t="shared" si="0"/>
        <v>0</v>
      </c>
      <c r="I19" s="71"/>
      <c r="J19" s="72"/>
      <c r="K19" s="72"/>
      <c r="L19" s="72"/>
      <c r="M19" s="73"/>
      <c r="N19" s="73"/>
      <c r="O19" s="73"/>
      <c r="P19" s="73"/>
      <c r="Q19" s="73"/>
      <c r="R19" s="73"/>
      <c r="S19" s="73"/>
      <c r="T19" s="73"/>
      <c r="U19" s="73"/>
      <c r="V19" s="74"/>
    </row>
    <row r="20" spans="2:22" s="119" customFormat="1" ht="12.75">
      <c r="B20" s="175" t="str">
        <f>'criteria information summary'!B14</f>
        <v>Arsenic </v>
      </c>
      <c r="C20" s="176" t="s">
        <v>693</v>
      </c>
      <c r="D20" s="178" t="str">
        <f>'criteria information summary'!D14</f>
        <v>7440-38-2</v>
      </c>
      <c r="E20" s="68">
        <f>'criteria information summary'!J14</f>
        <v>10</v>
      </c>
      <c r="F20" s="183" t="s">
        <v>20</v>
      </c>
      <c r="G20" s="184"/>
      <c r="H20" s="185">
        <f t="shared" si="0"/>
        <v>0</v>
      </c>
      <c r="I20" s="71"/>
      <c r="J20" s="186"/>
      <c r="K20" s="186"/>
      <c r="L20" s="186"/>
      <c r="M20" s="187"/>
      <c r="N20" s="187"/>
      <c r="O20" s="187"/>
      <c r="P20" s="187"/>
      <c r="Q20" s="187"/>
      <c r="R20" s="187"/>
      <c r="S20" s="187"/>
      <c r="T20" s="187"/>
      <c r="U20" s="187"/>
      <c r="V20" s="188">
        <f>G20/0.2</f>
        <v>0</v>
      </c>
    </row>
    <row r="21" spans="2:22" ht="12.75">
      <c r="B21" s="4" t="str">
        <f>'criteria information summary'!B15</f>
        <v>Asbestos (fibers/l &gt; 10 um) </v>
      </c>
      <c r="C21" s="149" t="s">
        <v>89</v>
      </c>
      <c r="D21" s="6" t="str">
        <f>'criteria information summary'!D15</f>
        <v>1332-21-4</v>
      </c>
      <c r="E21" s="68">
        <v>7</v>
      </c>
      <c r="F21" s="69" t="s">
        <v>20</v>
      </c>
      <c r="G21" s="169"/>
      <c r="H21" s="70">
        <f t="shared" si="0"/>
        <v>0</v>
      </c>
      <c r="I21" s="71"/>
      <c r="J21" s="72"/>
      <c r="K21" s="72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>
        <f>G21/70</f>
        <v>0</v>
      </c>
    </row>
    <row r="22" spans="2:22" ht="12.75">
      <c r="B22" s="4" t="str">
        <f>'criteria information summary'!B16</f>
        <v>Barium</v>
      </c>
      <c r="D22" s="6" t="str">
        <f>'criteria information summary'!D16</f>
        <v>7440-39-3</v>
      </c>
      <c r="E22" s="68">
        <f>'criteria information summary'!F16</f>
        <v>2000</v>
      </c>
      <c r="F22" s="69" t="s">
        <v>780</v>
      </c>
      <c r="G22" s="169"/>
      <c r="H22" s="70">
        <f t="shared" si="0"/>
        <v>0</v>
      </c>
      <c r="I22" s="71"/>
      <c r="J22" s="72">
        <f>$H$22</f>
        <v>0</v>
      </c>
      <c r="K22" s="72"/>
      <c r="L22" s="72"/>
      <c r="M22" s="73"/>
      <c r="N22" s="73"/>
      <c r="O22" s="73"/>
      <c r="P22" s="73"/>
      <c r="Q22" s="73"/>
      <c r="R22" s="73"/>
      <c r="S22" s="73"/>
      <c r="T22" s="73"/>
      <c r="U22" s="73"/>
      <c r="V22" s="74"/>
    </row>
    <row r="23" spans="2:22" ht="12.75">
      <c r="B23" s="4" t="str">
        <f>'criteria information summary'!B17</f>
        <v>Beryllium</v>
      </c>
      <c r="D23" s="6" t="str">
        <f>'criteria information summary'!D17</f>
        <v>7440-41-7</v>
      </c>
      <c r="E23" s="68">
        <f>'criteria information summary'!F17</f>
        <v>0.08</v>
      </c>
      <c r="F23" s="69" t="s">
        <v>780</v>
      </c>
      <c r="G23" s="169"/>
      <c r="H23" s="70">
        <f t="shared" si="0"/>
        <v>0</v>
      </c>
      <c r="I23" s="71"/>
      <c r="J23" s="72"/>
      <c r="K23" s="72"/>
      <c r="L23" s="72"/>
      <c r="M23" s="73"/>
      <c r="N23" s="73"/>
      <c r="O23" s="73"/>
      <c r="P23" s="73"/>
      <c r="Q23" s="73"/>
      <c r="R23" s="73"/>
      <c r="S23" s="73"/>
      <c r="T23" s="73"/>
      <c r="U23" s="73"/>
      <c r="V23" s="74">
        <f>$H23</f>
        <v>0</v>
      </c>
    </row>
    <row r="24" spans="2:22" ht="12.75">
      <c r="B24" s="4" t="str">
        <f>'criteria information summary'!B18</f>
        <v>Boron</v>
      </c>
      <c r="D24" s="6" t="str">
        <f>'criteria information summary'!D18</f>
        <v>7440-42-8</v>
      </c>
      <c r="E24" s="68">
        <f>'criteria information summary'!F18</f>
        <v>600</v>
      </c>
      <c r="F24" s="69" t="s">
        <v>780</v>
      </c>
      <c r="G24" s="169"/>
      <c r="H24" s="70">
        <f t="shared" si="0"/>
        <v>0</v>
      </c>
      <c r="I24" s="71"/>
      <c r="J24" s="72"/>
      <c r="K24" s="72"/>
      <c r="L24" s="72"/>
      <c r="M24" s="73"/>
      <c r="N24" s="73"/>
      <c r="O24" s="73"/>
      <c r="P24" s="73"/>
      <c r="Q24" s="73"/>
      <c r="R24" s="72">
        <f>$H$24</f>
        <v>0</v>
      </c>
      <c r="S24" s="72"/>
      <c r="T24" s="72"/>
      <c r="U24" s="73"/>
      <c r="V24" s="74"/>
    </row>
    <row r="25" spans="2:22" ht="12.75">
      <c r="B25" s="4" t="str">
        <f>'criteria information summary'!B19</f>
        <v>Bromate</v>
      </c>
      <c r="D25" s="6" t="str">
        <f>'criteria information summary'!D19</f>
        <v>15541-45-4</v>
      </c>
      <c r="E25" s="68">
        <f>'criteria information summary'!J19</f>
        <v>10</v>
      </c>
      <c r="F25" s="69" t="s">
        <v>20</v>
      </c>
      <c r="G25" s="169"/>
      <c r="H25" s="70">
        <f t="shared" si="0"/>
        <v>0</v>
      </c>
      <c r="I25" s="71"/>
      <c r="J25" s="72"/>
      <c r="K25" s="72"/>
      <c r="L25" s="72"/>
      <c r="M25" s="73"/>
      <c r="N25" s="73"/>
      <c r="O25" s="73"/>
      <c r="P25" s="73"/>
      <c r="Q25" s="73"/>
      <c r="R25" s="72"/>
      <c r="S25" s="72"/>
      <c r="T25" s="72"/>
      <c r="U25" s="73"/>
      <c r="V25" s="74">
        <f>G25/0.5</f>
        <v>0</v>
      </c>
    </row>
    <row r="26" spans="2:22" ht="12.75">
      <c r="B26" s="4" t="str">
        <f>'criteria information summary'!B20</f>
        <v>Cadmium</v>
      </c>
      <c r="D26" s="6" t="str">
        <f>'criteria information summary'!D20</f>
        <v>7440-43-9</v>
      </c>
      <c r="E26" s="68">
        <f>'criteria information summary'!F20</f>
        <v>4</v>
      </c>
      <c r="F26" s="69" t="s">
        <v>780</v>
      </c>
      <c r="G26" s="169"/>
      <c r="H26" s="70">
        <f t="shared" si="0"/>
        <v>0</v>
      </c>
      <c r="I26" s="71"/>
      <c r="J26" s="72"/>
      <c r="K26" s="72"/>
      <c r="L26" s="72"/>
      <c r="M26" s="73"/>
      <c r="N26" s="72">
        <f>$H$26</f>
        <v>0</v>
      </c>
      <c r="O26" s="73"/>
      <c r="P26" s="73"/>
      <c r="Q26" s="73"/>
      <c r="R26" s="73"/>
      <c r="S26" s="73"/>
      <c r="T26" s="73"/>
      <c r="U26" s="73"/>
      <c r="V26" s="74"/>
    </row>
    <row r="27" spans="2:22" ht="12.75">
      <c r="B27" s="4" t="str">
        <f>'criteria information summary'!B21</f>
        <v>Chloramine (as free chlorine)</v>
      </c>
      <c r="D27" s="6" t="str">
        <f>'criteria information summary'!D21</f>
        <v>10599-90-3</v>
      </c>
      <c r="E27" s="68">
        <f>'criteria information summary'!J21</f>
        <v>4000</v>
      </c>
      <c r="F27" s="69" t="s">
        <v>20</v>
      </c>
      <c r="G27" s="169"/>
      <c r="H27" s="70">
        <f t="shared" si="0"/>
        <v>0</v>
      </c>
      <c r="I27" s="71"/>
      <c r="J27" s="72"/>
      <c r="K27" s="72"/>
      <c r="L27" s="72"/>
      <c r="M27" s="73"/>
      <c r="N27" s="72"/>
      <c r="O27" s="73"/>
      <c r="P27" s="73"/>
      <c r="Q27" s="73"/>
      <c r="R27" s="73"/>
      <c r="S27" s="73"/>
      <c r="T27" s="73"/>
      <c r="U27" s="73"/>
      <c r="V27" s="74"/>
    </row>
    <row r="28" spans="2:22" ht="12.75">
      <c r="B28" s="4" t="str">
        <f>'criteria information summary'!B22</f>
        <v>Chlorine</v>
      </c>
      <c r="D28" s="6" t="str">
        <f>'criteria information summary'!D22</f>
        <v>7782-50-5</v>
      </c>
      <c r="E28" s="68">
        <f>'criteria information summary'!J22</f>
        <v>4000</v>
      </c>
      <c r="F28" s="69" t="s">
        <v>20</v>
      </c>
      <c r="G28" s="169"/>
      <c r="H28" s="70">
        <f t="shared" si="0"/>
        <v>0</v>
      </c>
      <c r="I28" s="71"/>
      <c r="J28" s="72"/>
      <c r="K28" s="72"/>
      <c r="L28" s="72"/>
      <c r="M28" s="73"/>
      <c r="N28" s="72"/>
      <c r="O28" s="73"/>
      <c r="P28" s="73"/>
      <c r="Q28" s="73"/>
      <c r="R28" s="73"/>
      <c r="S28" s="73"/>
      <c r="T28" s="73"/>
      <c r="U28" s="73"/>
      <c r="V28" s="74"/>
    </row>
    <row r="29" spans="2:22" ht="12.75">
      <c r="B29" s="4" t="str">
        <f>'criteria information summary'!B23</f>
        <v>Chlorine dioxide</v>
      </c>
      <c r="D29" s="6" t="str">
        <f>'criteria information summary'!D23</f>
        <v>10049-04-4</v>
      </c>
      <c r="E29" s="68">
        <f>'criteria information summary'!J23</f>
        <v>800</v>
      </c>
      <c r="F29" s="69" t="s">
        <v>20</v>
      </c>
      <c r="G29" s="169"/>
      <c r="H29" s="70">
        <f t="shared" si="0"/>
        <v>0</v>
      </c>
      <c r="I29" s="71"/>
      <c r="J29" s="72"/>
      <c r="K29" s="72"/>
      <c r="L29" s="72"/>
      <c r="M29" s="73"/>
      <c r="N29" s="72"/>
      <c r="O29" s="73"/>
      <c r="P29" s="73"/>
      <c r="Q29" s="73"/>
      <c r="R29" s="73"/>
      <c r="S29" s="73"/>
      <c r="T29" s="73"/>
      <c r="U29" s="73"/>
      <c r="V29" s="74"/>
    </row>
    <row r="30" spans="2:22" ht="12.75">
      <c r="B30" s="4" t="str">
        <f>'criteria information summary'!B24</f>
        <v>Chlorite</v>
      </c>
      <c r="D30" s="6"/>
      <c r="E30" s="68">
        <f>'criteria information summary'!J24</f>
        <v>1000</v>
      </c>
      <c r="F30" s="69" t="s">
        <v>20</v>
      </c>
      <c r="G30" s="169"/>
      <c r="H30" s="70">
        <f t="shared" si="0"/>
        <v>0</v>
      </c>
      <c r="I30" s="71"/>
      <c r="J30" s="72"/>
      <c r="K30" s="72"/>
      <c r="L30" s="72"/>
      <c r="M30" s="73"/>
      <c r="N30" s="72"/>
      <c r="O30" s="73"/>
      <c r="P30" s="73"/>
      <c r="Q30" s="73"/>
      <c r="R30" s="73"/>
      <c r="S30" s="73"/>
      <c r="T30" s="73"/>
      <c r="U30" s="73"/>
      <c r="V30" s="74"/>
    </row>
    <row r="31" spans="2:22" ht="12.75">
      <c r="B31" s="4" t="str">
        <f>'criteria information summary'!B25</f>
        <v>Chromium (total)</v>
      </c>
      <c r="D31" s="6" t="str">
        <f>'criteria information summary'!D25</f>
        <v>7440-47-3</v>
      </c>
      <c r="E31" s="68">
        <f>'criteria information summary'!J25</f>
        <v>100</v>
      </c>
      <c r="F31" s="69" t="s">
        <v>20</v>
      </c>
      <c r="G31" s="169"/>
      <c r="H31" s="70">
        <f t="shared" si="0"/>
        <v>0</v>
      </c>
      <c r="I31" s="71"/>
      <c r="J31" s="72"/>
      <c r="K31" s="72"/>
      <c r="L31" s="72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2:22" ht="12.75">
      <c r="B32" s="4" t="str">
        <f>'criteria information summary'!B26</f>
        <v>Chromium III</v>
      </c>
      <c r="D32" s="6" t="str">
        <f>'criteria information summary'!D26</f>
        <v>16065-83-1</v>
      </c>
      <c r="E32" s="68">
        <f>'criteria information summary'!F26</f>
        <v>20000</v>
      </c>
      <c r="F32" s="69" t="s">
        <v>780</v>
      </c>
      <c r="G32" s="169"/>
      <c r="H32" s="70">
        <f t="shared" si="0"/>
        <v>0</v>
      </c>
      <c r="I32" s="71"/>
      <c r="J32" s="72"/>
      <c r="K32" s="72"/>
      <c r="L32" s="72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2:22" ht="12.75">
      <c r="B33" s="4" t="str">
        <f>'criteria information summary'!B27</f>
        <v>Chromium VI</v>
      </c>
      <c r="D33" s="6" t="str">
        <f>'criteria information summary'!D27</f>
        <v>18540-29-9</v>
      </c>
      <c r="E33" s="68">
        <f>'criteria information summary'!F27</f>
        <v>100</v>
      </c>
      <c r="F33" s="69" t="s">
        <v>780</v>
      </c>
      <c r="G33" s="169"/>
      <c r="H33" s="70">
        <f t="shared" si="0"/>
        <v>0</v>
      </c>
      <c r="I33" s="71"/>
      <c r="J33" s="72"/>
      <c r="K33" s="72"/>
      <c r="L33" s="72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2:22" ht="12.75">
      <c r="B34" s="4" t="str">
        <f>'criteria information summary'!B28</f>
        <v>Cobalt</v>
      </c>
      <c r="D34" s="6" t="str">
        <f>'criteria information summary'!D28</f>
        <v>7440-48-4</v>
      </c>
      <c r="E34" s="68">
        <f>'criteria information summary'!F28</f>
        <v>30</v>
      </c>
      <c r="F34" s="69" t="s">
        <v>781</v>
      </c>
      <c r="G34" s="169"/>
      <c r="H34" s="70">
        <f t="shared" si="0"/>
        <v>0</v>
      </c>
      <c r="I34" s="71"/>
      <c r="J34" s="72"/>
      <c r="K34" s="72"/>
      <c r="L34" s="72"/>
      <c r="M34" s="73"/>
      <c r="N34" s="73"/>
      <c r="O34" s="73">
        <f>H34</f>
        <v>0</v>
      </c>
      <c r="P34" s="73"/>
      <c r="Q34" s="73"/>
      <c r="R34" s="73"/>
      <c r="S34" s="73"/>
      <c r="T34" s="73"/>
      <c r="U34" s="73"/>
      <c r="V34" s="74"/>
    </row>
    <row r="35" spans="2:22" ht="12.75">
      <c r="B35" s="4" t="str">
        <f>'criteria information summary'!B29</f>
        <v>Copper (at the tap)</v>
      </c>
      <c r="D35" s="6" t="str">
        <f>'criteria information summary'!D29</f>
        <v>7440-50-8</v>
      </c>
      <c r="E35" s="68">
        <f>'criteria information summary'!F29</f>
        <v>1000</v>
      </c>
      <c r="F35" s="69" t="s">
        <v>781</v>
      </c>
      <c r="G35" s="169"/>
      <c r="H35" s="70">
        <f t="shared" si="0"/>
        <v>0</v>
      </c>
      <c r="I35" s="71"/>
      <c r="J35" s="72"/>
      <c r="K35" s="72"/>
      <c r="L35" s="72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2:22" ht="12.75">
      <c r="B36" s="4" t="str">
        <f>'criteria information summary'!B30</f>
        <v>Cyanide, free</v>
      </c>
      <c r="D36" s="6" t="str">
        <f>'criteria information summary'!D30</f>
        <v>57-12-5</v>
      </c>
      <c r="E36" s="68">
        <f>'criteria information summary'!F30</f>
        <v>100</v>
      </c>
      <c r="F36" s="69" t="s">
        <v>780</v>
      </c>
      <c r="G36" s="169"/>
      <c r="H36" s="70">
        <f t="shared" si="0"/>
        <v>0</v>
      </c>
      <c r="I36" s="71"/>
      <c r="J36" s="72"/>
      <c r="K36" s="72">
        <f>$H$36</f>
        <v>0</v>
      </c>
      <c r="L36" s="72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2:22" ht="12.75">
      <c r="B37" s="4" t="str">
        <f>'criteria information summary'!B31</f>
        <v>Fluoride </v>
      </c>
      <c r="D37" s="6" t="str">
        <f>'criteria information summary'!D31</f>
        <v>16984-48-8</v>
      </c>
      <c r="E37" s="68">
        <f>'criteria information summary'!J31</f>
        <v>4000</v>
      </c>
      <c r="F37" s="69" t="s">
        <v>20</v>
      </c>
      <c r="G37" s="169"/>
      <c r="H37" s="70">
        <f t="shared" si="0"/>
        <v>0</v>
      </c>
      <c r="I37" s="71"/>
      <c r="J37" s="72"/>
      <c r="K37" s="72"/>
      <c r="L37" s="72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2:22" ht="12.75">
      <c r="B38" s="4" t="str">
        <f>'criteria information summary'!B32</f>
        <v>Iron</v>
      </c>
      <c r="D38" s="6" t="str">
        <f>'criteria information summary'!D32</f>
        <v>7439-89-6</v>
      </c>
      <c r="E38" s="68">
        <f>'criteria information summary'!F369</f>
        <v>300</v>
      </c>
      <c r="F38" s="69" t="s">
        <v>778</v>
      </c>
      <c r="G38" s="169"/>
      <c r="H38" s="70">
        <f t="shared" si="0"/>
        <v>0</v>
      </c>
      <c r="I38" s="71"/>
      <c r="J38" s="72"/>
      <c r="K38" s="72"/>
      <c r="L38" s="72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2:22" ht="12.75">
      <c r="B39" s="4" t="str">
        <f>'criteria information summary'!B33</f>
        <v>Lead (at tap) </v>
      </c>
      <c r="D39" s="6" t="str">
        <f>'criteria information summary'!D33</f>
        <v>7439-92-1</v>
      </c>
      <c r="E39" s="68" t="s">
        <v>72</v>
      </c>
      <c r="F39" s="69"/>
      <c r="G39" s="169"/>
      <c r="H39" s="70"/>
      <c r="I39" s="71"/>
      <c r="J39" s="72"/>
      <c r="K39" s="72"/>
      <c r="L39" s="72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2:22" s="119" customFormat="1" ht="12.75">
      <c r="B40" s="175" t="str">
        <f>'criteria information summary'!B34</f>
        <v>Lithium</v>
      </c>
      <c r="C40" s="176"/>
      <c r="D40" s="178" t="str">
        <f>'criteria information summary'!D34</f>
        <v>7439-93-2</v>
      </c>
      <c r="E40" s="68">
        <f>'criteria information summary'!F34</f>
        <v>200</v>
      </c>
      <c r="F40" s="183" t="s">
        <v>781</v>
      </c>
      <c r="G40" s="184"/>
      <c r="H40" s="70">
        <f t="shared" si="0"/>
        <v>0</v>
      </c>
      <c r="I40" s="71"/>
      <c r="J40" s="186"/>
      <c r="K40" s="186"/>
      <c r="L40" s="186"/>
      <c r="M40" s="187"/>
      <c r="N40" s="187">
        <f>H40</f>
        <v>0</v>
      </c>
      <c r="O40" s="187"/>
      <c r="P40" s="187"/>
      <c r="Q40" s="187"/>
      <c r="R40" s="187"/>
      <c r="S40" s="187"/>
      <c r="T40" s="187"/>
      <c r="U40" s="187"/>
      <c r="V40" s="188"/>
    </row>
    <row r="41" spans="2:22" ht="12.75">
      <c r="B41" s="4" t="str">
        <f>'criteria information summary'!B35</f>
        <v>Manganese (HRL under revision)</v>
      </c>
      <c r="C41" s="3" t="s">
        <v>707</v>
      </c>
      <c r="D41" s="6" t="str">
        <f>'criteria information summary'!D35</f>
        <v>7439-96-5</v>
      </c>
      <c r="E41" s="68">
        <f>'criteria information summary'!F35</f>
        <v>1000</v>
      </c>
      <c r="F41" s="69" t="s">
        <v>782</v>
      </c>
      <c r="G41" s="169"/>
      <c r="H41" s="70">
        <f t="shared" si="0"/>
        <v>0</v>
      </c>
      <c r="I41" s="71"/>
      <c r="J41" s="72"/>
      <c r="K41" s="72">
        <f>H41</f>
        <v>0</v>
      </c>
      <c r="L41" s="72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2:22" ht="12.75">
      <c r="B42" s="4" t="str">
        <f>'criteria information summary'!B36</f>
        <v>Mercury (inorganic) (e.g. chloride, sulfate)</v>
      </c>
      <c r="D42" s="6" t="str">
        <f>'criteria information summary'!D36</f>
        <v>7439-97-6</v>
      </c>
      <c r="E42" s="68">
        <f>'criteria information summary'!J36</f>
        <v>2</v>
      </c>
      <c r="F42" s="69" t="s">
        <v>20</v>
      </c>
      <c r="G42" s="169"/>
      <c r="H42" s="70"/>
      <c r="I42" s="71"/>
      <c r="J42" s="72"/>
      <c r="K42" s="72"/>
      <c r="L42" s="72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2:22" ht="12.75">
      <c r="B43" s="4" t="str">
        <f>'criteria information summary'!B37</f>
        <v>Molybdenum</v>
      </c>
      <c r="D43" s="6" t="str">
        <f>'criteria information summary'!D37</f>
        <v>7439-98-7</v>
      </c>
      <c r="E43" s="68">
        <f>'criteria information summary'!F37</f>
        <v>30</v>
      </c>
      <c r="F43" s="69" t="s">
        <v>781</v>
      </c>
      <c r="G43" s="169"/>
      <c r="H43" s="70">
        <f t="shared" si="0"/>
        <v>0</v>
      </c>
      <c r="I43" s="71"/>
      <c r="J43" s="72"/>
      <c r="K43" s="72"/>
      <c r="L43" s="72"/>
      <c r="M43" s="73"/>
      <c r="N43" s="72">
        <f>H43</f>
        <v>0</v>
      </c>
      <c r="O43" s="73"/>
      <c r="P43" s="73"/>
      <c r="Q43" s="73"/>
      <c r="R43" s="73"/>
      <c r="S43" s="73"/>
      <c r="T43" s="73"/>
      <c r="U43" s="73"/>
      <c r="V43" s="74"/>
    </row>
    <row r="44" spans="2:22" ht="12.75">
      <c r="B44" s="4" t="str">
        <f>'criteria information summary'!B38</f>
        <v>Nickel</v>
      </c>
      <c r="D44" s="6" t="str">
        <f>'criteria information summary'!D38</f>
        <v>7440-02-0</v>
      </c>
      <c r="E44" s="68">
        <f>'criteria information summary'!F38</f>
        <v>100</v>
      </c>
      <c r="F44" s="69" t="s">
        <v>780</v>
      </c>
      <c r="G44" s="169"/>
      <c r="H44" s="70">
        <f t="shared" si="0"/>
        <v>0</v>
      </c>
      <c r="I44" s="71"/>
      <c r="J44" s="72"/>
      <c r="K44" s="72"/>
      <c r="L44" s="72"/>
      <c r="M44" s="73"/>
      <c r="N44" s="72"/>
      <c r="O44" s="73"/>
      <c r="P44" s="73"/>
      <c r="Q44" s="73"/>
      <c r="R44" s="73"/>
      <c r="S44" s="73"/>
      <c r="T44" s="73"/>
      <c r="U44" s="73"/>
      <c r="V44" s="74"/>
    </row>
    <row r="45" spans="2:22" ht="12.75">
      <c r="B45" s="4" t="str">
        <f>'criteria information summary'!B39</f>
        <v>Nitrate (as nitrogen)</v>
      </c>
      <c r="D45" s="6" t="str">
        <f>'criteria information summary'!D39</f>
        <v>14797-55-8</v>
      </c>
      <c r="E45" s="68">
        <f>'criteria information summary'!F39</f>
        <v>10000</v>
      </c>
      <c r="F45" s="69" t="s">
        <v>780</v>
      </c>
      <c r="G45" s="169"/>
      <c r="H45" s="70">
        <f t="shared" si="0"/>
        <v>0</v>
      </c>
      <c r="I45" s="71"/>
      <c r="J45" s="72">
        <f>H45</f>
        <v>0</v>
      </c>
      <c r="K45" s="72"/>
      <c r="L45" s="72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2:22" ht="12.75">
      <c r="B46" s="4" t="str">
        <f>'criteria information summary'!B40</f>
        <v>Nitrite (as nitrogen)</v>
      </c>
      <c r="D46" s="6" t="str">
        <f>'criteria information summary'!D40</f>
        <v>14797-65-0</v>
      </c>
      <c r="E46" s="68">
        <f>'criteria information summary'!J40</f>
        <v>1000</v>
      </c>
      <c r="F46" s="69" t="s">
        <v>20</v>
      </c>
      <c r="G46" s="169"/>
      <c r="H46" s="70">
        <f t="shared" si="0"/>
        <v>0</v>
      </c>
      <c r="I46" s="71"/>
      <c r="J46" s="72"/>
      <c r="K46" s="72"/>
      <c r="L46" s="72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2:22" ht="12.75">
      <c r="B47" s="4" t="str">
        <f>'criteria information summary'!B41</f>
        <v>Selenium</v>
      </c>
      <c r="D47" s="6" t="str">
        <f>'criteria information summary'!D41</f>
        <v>7782-49-2</v>
      </c>
      <c r="E47" s="68">
        <f>'criteria information summary'!F41</f>
        <v>30</v>
      </c>
      <c r="F47" s="69" t="s">
        <v>780</v>
      </c>
      <c r="G47" s="169"/>
      <c r="H47" s="70">
        <f t="shared" si="0"/>
        <v>0</v>
      </c>
      <c r="I47" s="71"/>
      <c r="J47" s="72"/>
      <c r="K47" s="72"/>
      <c r="L47" s="72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2:22" ht="12.75">
      <c r="B48" s="4" t="str">
        <f>'criteria information summary'!B42</f>
        <v>Silver</v>
      </c>
      <c r="D48" s="6" t="str">
        <f>'criteria information summary'!D42</f>
        <v>7440-22-4</v>
      </c>
      <c r="E48" s="68">
        <f>'criteria information summary'!F42</f>
        <v>30</v>
      </c>
      <c r="F48" s="69" t="s">
        <v>780</v>
      </c>
      <c r="G48" s="169"/>
      <c r="H48" s="70">
        <f t="shared" si="0"/>
        <v>0</v>
      </c>
      <c r="I48" s="71"/>
      <c r="J48" s="72"/>
      <c r="K48" s="72"/>
      <c r="L48" s="72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2:22" ht="12.75">
      <c r="B49" s="4" t="str">
        <f>'criteria information summary'!B43</f>
        <v>Strontium (non-radioactive, not 90Sr)</v>
      </c>
      <c r="D49" s="6" t="str">
        <f>'criteria information summary'!D43</f>
        <v>7440-24-6</v>
      </c>
      <c r="E49" s="68">
        <f>'criteria information summary'!F43</f>
        <v>4000</v>
      </c>
      <c r="F49" s="69" t="s">
        <v>781</v>
      </c>
      <c r="G49" s="169"/>
      <c r="H49" s="70">
        <f t="shared" si="0"/>
        <v>0</v>
      </c>
      <c r="I49" s="239">
        <f>H49</f>
        <v>0</v>
      </c>
      <c r="J49" s="72"/>
      <c r="K49" s="72"/>
      <c r="L49" s="72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2:22" ht="12.75">
      <c r="B50" s="4" t="str">
        <f>'criteria information summary'!B44</f>
        <v>Sulfate</v>
      </c>
      <c r="D50" s="6" t="str">
        <f>'criteria information summary'!D44</f>
        <v>14808-79-8</v>
      </c>
      <c r="E50" s="240">
        <f>'criteria information summary'!F374</f>
        <v>250000</v>
      </c>
      <c r="F50" s="69" t="s">
        <v>778</v>
      </c>
      <c r="G50" s="169"/>
      <c r="H50" s="70">
        <f aca="true" t="shared" si="1" ref="H50:H55">G50/E50</f>
        <v>0</v>
      </c>
      <c r="I50" s="75"/>
      <c r="J50" s="72"/>
      <c r="K50" s="72"/>
      <c r="L50" s="72"/>
      <c r="M50" s="73"/>
      <c r="N50" s="73"/>
      <c r="O50" s="73"/>
      <c r="P50" s="73"/>
      <c r="Q50" s="73"/>
      <c r="R50" s="73"/>
      <c r="S50" s="73"/>
      <c r="T50" s="73"/>
      <c r="U50" s="73"/>
      <c r="V50" s="76"/>
    </row>
    <row r="51" spans="2:22" ht="12.75">
      <c r="B51" s="4" t="str">
        <f>'criteria information summary'!B45</f>
        <v>Thallium</v>
      </c>
      <c r="D51" s="6" t="str">
        <f>'criteria information summary'!D45</f>
        <v>7440-28-0</v>
      </c>
      <c r="E51" s="68">
        <f>'criteria information summary'!F45</f>
        <v>0.6</v>
      </c>
      <c r="F51" s="69" t="s">
        <v>780</v>
      </c>
      <c r="G51" s="169"/>
      <c r="H51" s="70">
        <f t="shared" si="1"/>
        <v>0</v>
      </c>
      <c r="I51" s="75"/>
      <c r="J51" s="72"/>
      <c r="K51" s="72"/>
      <c r="L51" s="72"/>
      <c r="M51" s="73"/>
      <c r="N51" s="73"/>
      <c r="O51" s="73">
        <f>H51</f>
        <v>0</v>
      </c>
      <c r="P51" s="73"/>
      <c r="Q51" s="73"/>
      <c r="R51" s="73"/>
      <c r="S51" s="73"/>
      <c r="T51" s="73"/>
      <c r="U51" s="73"/>
      <c r="V51" s="74"/>
    </row>
    <row r="52" spans="2:22" ht="12.75">
      <c r="B52" s="4" t="str">
        <f>'criteria information summary'!B46</f>
        <v>Tin</v>
      </c>
      <c r="D52" s="6" t="str">
        <f>'criteria information summary'!D46</f>
        <v>7440-31-5</v>
      </c>
      <c r="E52" s="68">
        <f>'criteria information summary'!F46</f>
        <v>4000</v>
      </c>
      <c r="F52" s="69" t="s">
        <v>780</v>
      </c>
      <c r="G52" s="169"/>
      <c r="H52" s="70">
        <f t="shared" si="1"/>
        <v>0</v>
      </c>
      <c r="I52" s="71"/>
      <c r="J52" s="72"/>
      <c r="K52" s="72"/>
      <c r="L52" s="72"/>
      <c r="M52" s="73"/>
      <c r="N52" s="73">
        <f>H52</f>
        <v>0</v>
      </c>
      <c r="O52" s="73">
        <f>H52</f>
        <v>0</v>
      </c>
      <c r="P52" s="73"/>
      <c r="Q52" s="73"/>
      <c r="R52" s="73"/>
      <c r="S52" s="73"/>
      <c r="T52" s="73"/>
      <c r="U52" s="73"/>
      <c r="V52" s="74"/>
    </row>
    <row r="53" spans="2:22" ht="12.75">
      <c r="B53" s="4" t="str">
        <f>'criteria information summary'!B47</f>
        <v>Vanadium</v>
      </c>
      <c r="D53" s="6" t="str">
        <f>'criteria information summary'!D47</f>
        <v>7440-62-2</v>
      </c>
      <c r="E53" s="68">
        <f>'criteria information summary'!F47</f>
        <v>50</v>
      </c>
      <c r="F53" s="69" t="s">
        <v>780</v>
      </c>
      <c r="G53" s="169"/>
      <c r="H53" s="70">
        <f t="shared" si="1"/>
        <v>0</v>
      </c>
      <c r="I53" s="71"/>
      <c r="J53" s="72"/>
      <c r="K53" s="72"/>
      <c r="L53" s="72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2:22" ht="12.75">
      <c r="B54" s="4" t="str">
        <f>'criteria information summary'!B48</f>
        <v>White phosphorus</v>
      </c>
      <c r="D54" s="6" t="str">
        <f>'criteria information summary'!D48</f>
        <v>7723-14-0</v>
      </c>
      <c r="E54" s="68">
        <f>'criteria information summary'!N48</f>
        <v>0.1</v>
      </c>
      <c r="F54" s="69" t="s">
        <v>779</v>
      </c>
      <c r="G54" s="169"/>
      <c r="H54" s="70">
        <f t="shared" si="1"/>
        <v>0</v>
      </c>
      <c r="I54" s="71"/>
      <c r="J54" s="72"/>
      <c r="K54" s="72"/>
      <c r="L54" s="72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2:22" ht="12.75">
      <c r="B55" s="4" t="str">
        <f>'criteria information summary'!B49</f>
        <v>Zinc</v>
      </c>
      <c r="D55" s="6" t="str">
        <f>'criteria information summary'!D49</f>
        <v>7440-66-6</v>
      </c>
      <c r="E55" s="68">
        <f>'criteria information summary'!F49</f>
        <v>2000</v>
      </c>
      <c r="F55" s="69" t="s">
        <v>780</v>
      </c>
      <c r="G55" s="169"/>
      <c r="H55" s="70">
        <f t="shared" si="1"/>
        <v>0</v>
      </c>
      <c r="I55" s="71"/>
      <c r="J55" s="72"/>
      <c r="K55" s="72"/>
      <c r="L55" s="72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2:22" ht="12.75">
      <c r="B56" s="13"/>
      <c r="C56" s="22"/>
      <c r="D56" s="27"/>
      <c r="E56" s="77"/>
      <c r="F56" s="27"/>
      <c r="G56" s="170"/>
      <c r="H56" s="78"/>
      <c r="I56" s="79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80"/>
    </row>
    <row r="57" spans="2:22" ht="12.75">
      <c r="B57" s="9" t="str">
        <f>'criteria information summary'!B51</f>
        <v>ORGANICS</v>
      </c>
      <c r="C57" s="22"/>
      <c r="D57" s="27"/>
      <c r="E57" s="81"/>
      <c r="F57" s="27"/>
      <c r="G57" s="170"/>
      <c r="H57" s="78"/>
      <c r="I57" s="79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82"/>
    </row>
    <row r="58" spans="2:22" ht="12.75">
      <c r="B58" s="4" t="str">
        <f>'criteria information summary'!B52</f>
        <v>Acetochlor</v>
      </c>
      <c r="C58" s="22"/>
      <c r="D58" s="4" t="str">
        <f>'criteria information summary'!D52</f>
        <v>34256-82-1</v>
      </c>
      <c r="E58" s="81">
        <f>'criteria information summary'!F52</f>
        <v>10</v>
      </c>
      <c r="F58" s="27" t="s">
        <v>781</v>
      </c>
      <c r="G58" s="171"/>
      <c r="H58" s="70">
        <f aca="true" t="shared" si="2" ref="H58:H68">G58/E58</f>
        <v>0</v>
      </c>
      <c r="I58" s="71"/>
      <c r="J58" s="83">
        <f>$H$58</f>
        <v>0</v>
      </c>
      <c r="K58" s="13"/>
      <c r="L58" s="13"/>
      <c r="M58" s="13"/>
      <c r="N58" s="13"/>
      <c r="O58" s="83">
        <f>$H$58</f>
        <v>0</v>
      </c>
      <c r="P58" s="83"/>
      <c r="Q58" s="83"/>
      <c r="R58" s="13"/>
      <c r="S58" s="13"/>
      <c r="T58" s="13"/>
      <c r="U58" s="13"/>
      <c r="V58" s="82"/>
    </row>
    <row r="59" spans="2:22" ht="12.75">
      <c r="B59" s="4" t="str">
        <f>'criteria information summary'!B53</f>
        <v>Acetone</v>
      </c>
      <c r="D59" s="6" t="str">
        <f>'criteria information summary'!D53</f>
        <v>67-64-1</v>
      </c>
      <c r="E59" s="81">
        <f>'criteria information summary'!F53</f>
        <v>700</v>
      </c>
      <c r="F59" s="69" t="s">
        <v>780</v>
      </c>
      <c r="G59" s="169"/>
      <c r="H59" s="70">
        <f t="shared" si="2"/>
        <v>0</v>
      </c>
      <c r="I59" s="71"/>
      <c r="J59" s="72"/>
      <c r="K59" s="73"/>
      <c r="L59" s="73"/>
      <c r="M59" s="73"/>
      <c r="N59" s="73">
        <f>$H$59</f>
        <v>0</v>
      </c>
      <c r="O59" s="73"/>
      <c r="P59" s="73"/>
      <c r="Q59" s="73"/>
      <c r="R59" s="73"/>
      <c r="S59" s="73"/>
      <c r="T59" s="73"/>
      <c r="U59" s="73"/>
      <c r="V59" s="74"/>
    </row>
    <row r="60" spans="2:22" ht="12.75">
      <c r="B60" s="4" t="str">
        <f>'criteria information summary'!B54</f>
        <v>Acetonitrile</v>
      </c>
      <c r="D60" s="6" t="str">
        <f>'criteria information summary'!D54</f>
        <v>75-05-8</v>
      </c>
      <c r="E60" s="81">
        <f>'criteria information summary'!F54</f>
        <v>40</v>
      </c>
      <c r="F60" s="69" t="s">
        <v>781</v>
      </c>
      <c r="G60" s="169"/>
      <c r="H60" s="70">
        <f t="shared" si="2"/>
        <v>0</v>
      </c>
      <c r="I60" s="71"/>
      <c r="J60" s="72">
        <f>$H$60</f>
        <v>0</v>
      </c>
      <c r="K60" s="73"/>
      <c r="L60" s="73"/>
      <c r="M60" s="73"/>
      <c r="N60" s="73"/>
      <c r="O60" s="73">
        <f>$H$60</f>
        <v>0</v>
      </c>
      <c r="P60" s="73"/>
      <c r="Q60" s="73"/>
      <c r="R60" s="73"/>
      <c r="S60" s="73"/>
      <c r="T60" s="73"/>
      <c r="U60" s="73"/>
      <c r="V60" s="74"/>
    </row>
    <row r="61" spans="2:22" ht="12.75">
      <c r="B61" s="4" t="str">
        <f>'criteria information summary'!B55</f>
        <v>Acifluorfen</v>
      </c>
      <c r="D61" s="6" t="str">
        <f>'criteria information summary'!D55</f>
        <v>62476-59-9</v>
      </c>
      <c r="E61" s="81">
        <f>'criteria information summary'!M55</f>
        <v>10</v>
      </c>
      <c r="F61" s="69" t="s">
        <v>783</v>
      </c>
      <c r="G61" s="169"/>
      <c r="H61" s="70">
        <f t="shared" si="2"/>
        <v>0</v>
      </c>
      <c r="I61" s="71"/>
      <c r="J61" s="72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>
        <f>$H61</f>
        <v>0</v>
      </c>
    </row>
    <row r="62" spans="2:22" ht="12.75">
      <c r="B62" s="4" t="str">
        <f>'criteria information summary'!B56</f>
        <v>Acrylamide</v>
      </c>
      <c r="D62" s="6" t="str">
        <f>'criteria information summary'!D56</f>
        <v>79-06-1</v>
      </c>
      <c r="E62" s="81">
        <f>'criteria information summary'!M56</f>
        <v>0.1</v>
      </c>
      <c r="F62" s="69" t="s">
        <v>783</v>
      </c>
      <c r="G62" s="169"/>
      <c r="H62" s="70">
        <f t="shared" si="2"/>
        <v>0</v>
      </c>
      <c r="I62" s="71"/>
      <c r="J62" s="72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>
        <f>$H62</f>
        <v>0</v>
      </c>
    </row>
    <row r="63" spans="2:22" ht="12.75">
      <c r="B63" s="4" t="str">
        <f>'criteria information summary'!B57</f>
        <v>Acrylonitrile</v>
      </c>
      <c r="D63" s="6" t="str">
        <f>'criteria information summary'!D57</f>
        <v>107-13-1</v>
      </c>
      <c r="E63" s="81">
        <f>'criteria information summary'!M57</f>
        <v>0.6</v>
      </c>
      <c r="F63" s="69" t="s">
        <v>783</v>
      </c>
      <c r="G63" s="169"/>
      <c r="H63" s="70">
        <f t="shared" si="2"/>
        <v>0</v>
      </c>
      <c r="I63" s="71"/>
      <c r="J63" s="72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>
        <f>$H63</f>
        <v>0</v>
      </c>
    </row>
    <row r="64" spans="2:22" ht="12.75">
      <c r="B64" s="4" t="str">
        <f>'criteria information summary'!B58</f>
        <v>Alachlor</v>
      </c>
      <c r="D64" s="6" t="str">
        <f>'criteria information summary'!D58</f>
        <v>15972-60-8</v>
      </c>
      <c r="E64" s="81">
        <f>'criteria information summary'!F58</f>
        <v>4</v>
      </c>
      <c r="F64" s="69" t="s">
        <v>780</v>
      </c>
      <c r="G64" s="169"/>
      <c r="H64" s="70">
        <f t="shared" si="2"/>
        <v>0</v>
      </c>
      <c r="I64" s="71"/>
      <c r="J64" s="72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>
        <f>$H64</f>
        <v>0</v>
      </c>
    </row>
    <row r="65" spans="2:22" ht="12.75">
      <c r="B65" s="4" t="str">
        <f>'criteria information summary'!B59</f>
        <v>Aldicarb</v>
      </c>
      <c r="C65" s="3" t="s">
        <v>50</v>
      </c>
      <c r="D65" s="6" t="str">
        <f>'criteria information summary'!D59</f>
        <v>116-06-3</v>
      </c>
      <c r="E65" s="81">
        <f>'criteria information summary'!F59</f>
        <v>1</v>
      </c>
      <c r="F65" s="69" t="s">
        <v>780</v>
      </c>
      <c r="G65" s="169"/>
      <c r="H65" s="70">
        <f t="shared" si="2"/>
        <v>0</v>
      </c>
      <c r="I65" s="71"/>
      <c r="J65" s="72"/>
      <c r="K65" s="72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2:22" ht="12.75">
      <c r="B66" s="4" t="s">
        <v>154</v>
      </c>
      <c r="C66" s="3" t="s">
        <v>50</v>
      </c>
      <c r="D66" s="6" t="str">
        <f>'criteria information summary'!D60</f>
        <v>1646-88-4</v>
      </c>
      <c r="E66" s="81" t="s">
        <v>784</v>
      </c>
      <c r="F66" s="69"/>
      <c r="G66" s="169"/>
      <c r="H66" s="70"/>
      <c r="I66" s="71"/>
      <c r="J66" s="72"/>
      <c r="K66" s="72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2:22" ht="12.75">
      <c r="B67" s="4" t="s">
        <v>156</v>
      </c>
      <c r="C67" s="3" t="s">
        <v>50</v>
      </c>
      <c r="D67" s="6" t="str">
        <f>'criteria information summary'!D61</f>
        <v>1646-87-3</v>
      </c>
      <c r="E67" s="68" t="s">
        <v>784</v>
      </c>
      <c r="F67" s="69"/>
      <c r="G67" s="169"/>
      <c r="H67" s="70"/>
      <c r="I67" s="71"/>
      <c r="J67" s="72"/>
      <c r="K67" s="72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2:22" ht="12.75">
      <c r="B68" s="4" t="s">
        <v>785</v>
      </c>
      <c r="C68" s="3" t="s">
        <v>50</v>
      </c>
      <c r="D68" s="6"/>
      <c r="E68" s="68">
        <f>'criteria information summary'!J59</f>
        <v>7</v>
      </c>
      <c r="F68" s="69" t="s">
        <v>20</v>
      </c>
      <c r="G68" s="169">
        <f>G65+G66+G67</f>
        <v>0</v>
      </c>
      <c r="H68" s="70">
        <f t="shared" si="2"/>
        <v>0</v>
      </c>
      <c r="I68" s="71"/>
      <c r="J68" s="72"/>
      <c r="K68" s="72">
        <f>H68</f>
        <v>0</v>
      </c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2:22" ht="12.75">
      <c r="B69" s="95" t="str">
        <f>'criteria information summary'!B62</f>
        <v>Aldrin</v>
      </c>
      <c r="C69" s="149"/>
      <c r="D69" s="95" t="str">
        <f>'criteria information summary'!D62</f>
        <v>309-00-2</v>
      </c>
      <c r="E69" s="103">
        <f>'criteria information summary'!F62</f>
        <v>0.02</v>
      </c>
      <c r="F69" s="163" t="s">
        <v>781</v>
      </c>
      <c r="G69" s="169"/>
      <c r="H69" s="70">
        <f>G69/E69</f>
        <v>0</v>
      </c>
      <c r="I69" s="71"/>
      <c r="J69" s="72"/>
      <c r="K69" s="72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>
        <f>$H69</f>
        <v>0</v>
      </c>
    </row>
    <row r="70" spans="2:22" ht="12.75">
      <c r="B70" s="4" t="str">
        <f>'criteria information summary'!B63</f>
        <v>Allyl Chloride (3 chloropropene)</v>
      </c>
      <c r="D70" s="4" t="str">
        <f>'criteria information summary'!D63</f>
        <v>107-05-1</v>
      </c>
      <c r="E70" s="81">
        <f>'criteria information summary'!F63</f>
        <v>30</v>
      </c>
      <c r="F70" s="69" t="s">
        <v>780</v>
      </c>
      <c r="G70" s="169"/>
      <c r="H70" s="70">
        <f aca="true" t="shared" si="3" ref="H70:H95">G70/E70</f>
        <v>0</v>
      </c>
      <c r="I70" s="71"/>
      <c r="J70" s="72"/>
      <c r="K70" s="72">
        <f>$H$70</f>
        <v>0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2:22" ht="12.75">
      <c r="B71" s="4" t="str">
        <f>'criteria information summary'!B64</f>
        <v>Ametryn</v>
      </c>
      <c r="D71" s="4" t="str">
        <f>'criteria information summary'!D64</f>
        <v>834-12-8</v>
      </c>
      <c r="E71" s="68">
        <f>'criteria information summary'!N64</f>
        <v>60</v>
      </c>
      <c r="F71" s="69" t="s">
        <v>779</v>
      </c>
      <c r="G71" s="169"/>
      <c r="H71" s="70">
        <f t="shared" si="3"/>
        <v>0</v>
      </c>
      <c r="I71" s="71"/>
      <c r="J71" s="72"/>
      <c r="K71" s="72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2:22" ht="12.75">
      <c r="B72" s="4" t="str">
        <f>'criteria information summary'!B65</f>
        <v>Ammonium sulfamate</v>
      </c>
      <c r="D72" s="4" t="str">
        <f>'criteria information summary'!D65</f>
        <v>7773-06-0</v>
      </c>
      <c r="E72" s="68">
        <f>'criteria information summary'!N65</f>
        <v>2000</v>
      </c>
      <c r="F72" s="69" t="s">
        <v>779</v>
      </c>
      <c r="G72" s="169"/>
      <c r="H72" s="70">
        <f t="shared" si="3"/>
        <v>0</v>
      </c>
      <c r="I72" s="71"/>
      <c r="J72" s="72"/>
      <c r="K72" s="72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2:22" ht="12.75">
      <c r="B73" s="4" t="str">
        <f>'criteria information summary'!B66</f>
        <v>Atrazine</v>
      </c>
      <c r="D73" s="4" t="str">
        <f>'criteria information summary'!D66</f>
        <v>1912-24-9</v>
      </c>
      <c r="E73" s="81">
        <f>'criteria information summary'!F66</f>
        <v>20</v>
      </c>
      <c r="F73" s="69" t="s">
        <v>780</v>
      </c>
      <c r="G73" s="169"/>
      <c r="H73" s="70">
        <f t="shared" si="3"/>
        <v>0</v>
      </c>
      <c r="I73" s="71"/>
      <c r="J73" s="72">
        <f>$H$73</f>
        <v>0</v>
      </c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2:22" ht="12.75">
      <c r="B74" s="4" t="str">
        <f>'criteria information summary'!B67</f>
        <v>Baygon</v>
      </c>
      <c r="D74" s="4" t="str">
        <f>'criteria information summary'!D67</f>
        <v>114-26-1</v>
      </c>
      <c r="E74" s="68">
        <f>'criteria information summary'!N67</f>
        <v>3</v>
      </c>
      <c r="F74" s="69" t="s">
        <v>779</v>
      </c>
      <c r="G74" s="169"/>
      <c r="H74" s="70">
        <f t="shared" si="3"/>
        <v>0</v>
      </c>
      <c r="I74" s="71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>
        <f>$H$74</f>
        <v>0</v>
      </c>
    </row>
    <row r="75" spans="2:22" ht="12.75">
      <c r="B75" s="4" t="str">
        <f>'criteria information summary'!B68</f>
        <v>Bentazon</v>
      </c>
      <c r="D75" s="4" t="str">
        <f>'criteria information summary'!D68</f>
        <v>25057-89-0</v>
      </c>
      <c r="E75" s="68">
        <f>'criteria information summary'!N68</f>
        <v>200</v>
      </c>
      <c r="F75" s="69" t="s">
        <v>779</v>
      </c>
      <c r="G75" s="169"/>
      <c r="H75" s="70">
        <f t="shared" si="3"/>
        <v>0</v>
      </c>
      <c r="I75" s="71"/>
      <c r="J75" s="72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2:22" ht="12.75">
      <c r="B76" s="175" t="str">
        <f>'criteria information summary'!B69</f>
        <v>Benz[a]anthracene</v>
      </c>
      <c r="D76" s="4" t="str">
        <f>'criteria information summary'!D69</f>
        <v>56-55-3</v>
      </c>
      <c r="E76" s="241" t="s">
        <v>177</v>
      </c>
      <c r="F76" s="69"/>
      <c r="G76" s="169"/>
      <c r="H76" s="70"/>
      <c r="I76" s="71"/>
      <c r="J76" s="72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2:22" ht="12.75">
      <c r="B77" s="4" t="str">
        <f>'criteria information summary'!B70</f>
        <v>Benzene</v>
      </c>
      <c r="D77" s="4" t="str">
        <f>'criteria information summary'!D70</f>
        <v>71-43-2</v>
      </c>
      <c r="E77" s="81">
        <f>'criteria information summary'!F70</f>
        <v>10</v>
      </c>
      <c r="F77" s="69" t="s">
        <v>780</v>
      </c>
      <c r="G77" s="169"/>
      <c r="H77" s="70">
        <f t="shared" si="3"/>
        <v>0</v>
      </c>
      <c r="I77" s="71"/>
      <c r="J77" s="72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>
        <f>$H$77</f>
        <v>0</v>
      </c>
    </row>
    <row r="78" spans="2:22" ht="12.75">
      <c r="B78" s="175" t="str">
        <f>'criteria information summary'!B71</f>
        <v>Benzo[b]fluoranthene</v>
      </c>
      <c r="D78" s="4" t="str">
        <f>'criteria information summary'!D71</f>
        <v>205-99-2</v>
      </c>
      <c r="E78" s="241" t="s">
        <v>177</v>
      </c>
      <c r="F78" s="69"/>
      <c r="G78" s="169"/>
      <c r="H78" s="70"/>
      <c r="I78" s="71"/>
      <c r="J78" s="72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2:22" ht="12.75">
      <c r="B79" s="4" t="str">
        <f>'criteria information summary'!B72</f>
        <v>Benzoic Acid</v>
      </c>
      <c r="D79" s="4" t="str">
        <f>'criteria information summary'!D72</f>
        <v>65-85-0</v>
      </c>
      <c r="E79" s="81">
        <f>'criteria information summary'!F72</f>
        <v>30000</v>
      </c>
      <c r="F79" s="69" t="s">
        <v>780</v>
      </c>
      <c r="G79" s="169"/>
      <c r="H79" s="70">
        <f t="shared" si="3"/>
        <v>0</v>
      </c>
      <c r="I79" s="71"/>
      <c r="J79" s="72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2:22" ht="12.75">
      <c r="B80" s="175" t="str">
        <f>'criteria information summary'!B73</f>
        <v>Benzo[j]fluoranthene</v>
      </c>
      <c r="D80" s="4" t="str">
        <f>'criteria information summary'!D73</f>
        <v>205-82-3</v>
      </c>
      <c r="E80" s="241" t="s">
        <v>177</v>
      </c>
      <c r="F80" s="69"/>
      <c r="G80" s="169"/>
      <c r="H80" s="70"/>
      <c r="I80" s="71"/>
      <c r="J80" s="72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2:22" ht="12.75">
      <c r="B81" s="175" t="str">
        <f>'criteria information summary'!B74</f>
        <v>Benzo[k]fluoranthene</v>
      </c>
      <c r="D81" s="4" t="str">
        <f>'criteria information summary'!D74</f>
        <v>207-08-9</v>
      </c>
      <c r="E81" s="241" t="s">
        <v>177</v>
      </c>
      <c r="F81" s="69"/>
      <c r="G81" s="169"/>
      <c r="H81" s="70"/>
      <c r="I81" s="71"/>
      <c r="J81" s="72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2:22" ht="12.75">
      <c r="B82" s="175" t="str">
        <f>'criteria information summary'!B75</f>
        <v>Benzo[a]pyrene</v>
      </c>
      <c r="D82" s="4" t="str">
        <f>'criteria information summary'!D75</f>
        <v>50-32-8</v>
      </c>
      <c r="E82" s="241" t="s">
        <v>177</v>
      </c>
      <c r="F82" s="69"/>
      <c r="G82" s="169"/>
      <c r="H82" s="70"/>
      <c r="I82" s="71"/>
      <c r="J82" s="72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2:22" ht="12.75">
      <c r="B83" s="4" t="str">
        <f>'criteria information summary'!B76</f>
        <v>1,1-Biphenyl (Diphenyl)</v>
      </c>
      <c r="D83" s="4" t="str">
        <f>'criteria information summary'!D76</f>
        <v>92-52-4</v>
      </c>
      <c r="E83" s="81">
        <f>'criteria information summary'!F76</f>
        <v>300</v>
      </c>
      <c r="F83" s="69" t="s">
        <v>780</v>
      </c>
      <c r="G83" s="169"/>
      <c r="H83" s="70">
        <f t="shared" si="3"/>
        <v>0</v>
      </c>
      <c r="I83" s="71"/>
      <c r="J83" s="72"/>
      <c r="K83" s="73"/>
      <c r="L83" s="73"/>
      <c r="M83" s="73"/>
      <c r="N83" s="73">
        <f>$H$83</f>
        <v>0</v>
      </c>
      <c r="O83" s="73"/>
      <c r="P83" s="73"/>
      <c r="Q83" s="73"/>
      <c r="R83" s="73"/>
      <c r="S83" s="73"/>
      <c r="T83" s="73"/>
      <c r="U83" s="73"/>
      <c r="V83" s="74"/>
    </row>
    <row r="84" spans="2:22" ht="12.75">
      <c r="B84" s="4" t="str">
        <f>'criteria information summary'!B77</f>
        <v>Bis(chloroethyl)ether (BCEE)</v>
      </c>
      <c r="D84" s="4" t="str">
        <f>'criteria information summary'!D77</f>
        <v>111-44-4</v>
      </c>
      <c r="E84" s="81">
        <f>'criteria information summary'!F77</f>
        <v>0.3</v>
      </c>
      <c r="F84" s="69" t="s">
        <v>780</v>
      </c>
      <c r="G84" s="169"/>
      <c r="H84" s="70">
        <f t="shared" si="3"/>
        <v>0</v>
      </c>
      <c r="I84" s="71"/>
      <c r="J84" s="72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4">
        <f>$H$84</f>
        <v>0</v>
      </c>
    </row>
    <row r="85" spans="2:22" ht="12.75">
      <c r="B85" s="4" t="str">
        <f>'criteria information summary'!B78</f>
        <v>Bis-2-chloroisopropyl ether</v>
      </c>
      <c r="D85" s="4" t="str">
        <f>'criteria information summary'!D78</f>
        <v>108-60-1</v>
      </c>
      <c r="E85" s="68">
        <f>'criteria information summary'!N78</f>
        <v>300</v>
      </c>
      <c r="F85" s="69" t="s">
        <v>779</v>
      </c>
      <c r="G85" s="169"/>
      <c r="H85" s="70">
        <f t="shared" si="3"/>
        <v>0</v>
      </c>
      <c r="I85" s="71"/>
      <c r="J85" s="72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4"/>
    </row>
    <row r="86" spans="2:22" ht="12.75">
      <c r="B86" s="4" t="str">
        <f>'criteria information summary'!B79</f>
        <v>Bis(chloromethyl)ether (BCME)</v>
      </c>
      <c r="D86" s="4" t="str">
        <f>'criteria information summary'!D79</f>
        <v>542-88-1</v>
      </c>
      <c r="E86" s="81">
        <f>'criteria information summary'!F79</f>
        <v>0.002</v>
      </c>
      <c r="F86" s="69" t="s">
        <v>780</v>
      </c>
      <c r="G86" s="169"/>
      <c r="H86" s="70">
        <f t="shared" si="3"/>
        <v>0</v>
      </c>
      <c r="I86" s="71"/>
      <c r="J86" s="72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4">
        <f>$H$86</f>
        <v>0</v>
      </c>
    </row>
    <row r="87" spans="2:22" s="119" customFormat="1" ht="12.75">
      <c r="B87" s="175" t="str">
        <f>'criteria information summary'!B80</f>
        <v>Bisphenol A</v>
      </c>
      <c r="C87" s="176"/>
      <c r="D87" s="175" t="str">
        <f>'criteria information summary'!D80</f>
        <v>80-5-7</v>
      </c>
      <c r="E87" s="81">
        <f>'criteria information summary'!F80</f>
        <v>300</v>
      </c>
      <c r="F87" s="183" t="s">
        <v>781</v>
      </c>
      <c r="G87" s="184"/>
      <c r="H87" s="70">
        <f t="shared" si="3"/>
        <v>0</v>
      </c>
      <c r="I87" s="71"/>
      <c r="J87" s="186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>
        <f>H87</f>
        <v>0</v>
      </c>
      <c r="V87" s="188"/>
    </row>
    <row r="88" spans="2:22" ht="12.75">
      <c r="B88" s="4" t="str">
        <f>'criteria information summary'!B81</f>
        <v>Bromacil</v>
      </c>
      <c r="D88" s="4" t="str">
        <f>'criteria information summary'!D81</f>
        <v>314-40-9</v>
      </c>
      <c r="E88" s="68">
        <f>'criteria information summary'!N81</f>
        <v>90</v>
      </c>
      <c r="F88" s="69" t="s">
        <v>779</v>
      </c>
      <c r="G88" s="169"/>
      <c r="H88" s="70">
        <f t="shared" si="3"/>
        <v>0</v>
      </c>
      <c r="I88" s="71"/>
      <c r="J88" s="72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4"/>
    </row>
    <row r="89" spans="2:22" ht="12.75">
      <c r="B89" s="4" t="str">
        <f>'criteria information summary'!B82</f>
        <v>Bromochloromethane (Chlorobromomethane)</v>
      </c>
      <c r="D89" s="4" t="str">
        <f>'criteria information summary'!D82</f>
        <v>74-97-5</v>
      </c>
      <c r="E89" s="68">
        <f>'criteria information summary'!N82</f>
        <v>90</v>
      </c>
      <c r="F89" s="69" t="s">
        <v>779</v>
      </c>
      <c r="G89" s="169"/>
      <c r="H89" s="70">
        <f t="shared" si="3"/>
        <v>0</v>
      </c>
      <c r="I89" s="71"/>
      <c r="J89" s="72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4"/>
    </row>
    <row r="90" spans="2:22" ht="12.75">
      <c r="B90" s="4" t="str">
        <f>'criteria information summary'!B83</f>
        <v>Bromodichloromethane  (THM) </v>
      </c>
      <c r="C90" s="3" t="s">
        <v>152</v>
      </c>
      <c r="D90" s="4" t="str">
        <f>'criteria information summary'!D83</f>
        <v>75-27-4</v>
      </c>
      <c r="E90" s="81">
        <f>'criteria information summary'!F83</f>
        <v>6</v>
      </c>
      <c r="F90" s="69" t="s">
        <v>780</v>
      </c>
      <c r="G90" s="169"/>
      <c r="H90" s="70">
        <f t="shared" si="3"/>
        <v>0</v>
      </c>
      <c r="I90" s="71"/>
      <c r="J90" s="72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4">
        <f>$H$90</f>
        <v>0</v>
      </c>
    </row>
    <row r="91" spans="2:22" ht="12.75">
      <c r="B91" s="4" t="str">
        <f>'criteria information summary'!B84</f>
        <v>Bromoform (THM)</v>
      </c>
      <c r="C91" s="3" t="s">
        <v>152</v>
      </c>
      <c r="D91" s="4" t="str">
        <f>'criteria information summary'!D84</f>
        <v>75-25-2</v>
      </c>
      <c r="E91" s="81">
        <f>'criteria information summary'!F84</f>
        <v>40</v>
      </c>
      <c r="F91" s="69" t="s">
        <v>780</v>
      </c>
      <c r="G91" s="169"/>
      <c r="H91" s="70">
        <f t="shared" si="3"/>
        <v>0</v>
      </c>
      <c r="I91" s="71"/>
      <c r="J91" s="72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4">
        <f>$H$91</f>
        <v>0</v>
      </c>
    </row>
    <row r="92" spans="2:22" ht="12.75">
      <c r="B92" s="4" t="str">
        <f>'criteria information summary'!B85</f>
        <v>Bromomethane (methyl bromide) (THM)</v>
      </c>
      <c r="C92" s="3" t="s">
        <v>152</v>
      </c>
      <c r="D92" s="4" t="str">
        <f>'criteria information summary'!D85</f>
        <v>74-83-9</v>
      </c>
      <c r="E92" s="81">
        <f>'criteria information summary'!F85</f>
        <v>10</v>
      </c>
      <c r="F92" s="69" t="s">
        <v>780</v>
      </c>
      <c r="G92" s="169"/>
      <c r="H92" s="70">
        <f t="shared" si="3"/>
        <v>0</v>
      </c>
      <c r="I92" s="71"/>
      <c r="J92" s="72"/>
      <c r="K92" s="73"/>
      <c r="L92" s="73"/>
      <c r="M92" s="73"/>
      <c r="N92" s="73"/>
      <c r="O92" s="73">
        <f>$H$92</f>
        <v>0</v>
      </c>
      <c r="P92" s="73"/>
      <c r="Q92" s="73"/>
      <c r="R92" s="73"/>
      <c r="S92" s="73"/>
      <c r="T92" s="73"/>
      <c r="U92" s="73"/>
      <c r="V92" s="74"/>
    </row>
    <row r="93" spans="2:22" ht="12.75">
      <c r="B93" s="95" t="str">
        <f>'criteria information summary'!B86</f>
        <v>Bromoxynil</v>
      </c>
      <c r="C93" s="164"/>
      <c r="D93" s="95" t="str">
        <f>'criteria information summary'!D86</f>
        <v>1689-84-5</v>
      </c>
      <c r="E93" s="103">
        <f>'criteria information summary'!F86</f>
        <v>100</v>
      </c>
      <c r="F93" s="163" t="s">
        <v>781</v>
      </c>
      <c r="G93" s="169"/>
      <c r="H93" s="70">
        <f t="shared" si="3"/>
        <v>0</v>
      </c>
      <c r="I93" s="71"/>
      <c r="J93" s="72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4"/>
    </row>
    <row r="94" spans="2:22" ht="12.75">
      <c r="B94" s="4" t="str">
        <f>'criteria information summary'!B87</f>
        <v>n-Butanol</v>
      </c>
      <c r="D94" s="4" t="str">
        <f>'criteria information summary'!D87</f>
        <v>71-36-3</v>
      </c>
      <c r="E94" s="81">
        <f>'criteria information summary'!F87</f>
        <v>700</v>
      </c>
      <c r="F94" s="69" t="s">
        <v>780</v>
      </c>
      <c r="G94" s="169"/>
      <c r="H94" s="70">
        <f t="shared" si="3"/>
        <v>0</v>
      </c>
      <c r="I94" s="71"/>
      <c r="J94" s="72"/>
      <c r="K94" s="72">
        <f>$H$94</f>
        <v>0</v>
      </c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4"/>
    </row>
    <row r="95" spans="2:22" ht="12.75">
      <c r="B95" s="4" t="str">
        <f>'criteria information summary'!B88</f>
        <v>Butyl benzyl phthalate (PAE)</v>
      </c>
      <c r="D95" s="4" t="str">
        <f>'criteria information summary'!D88</f>
        <v>85-68-7</v>
      </c>
      <c r="E95" s="81">
        <f>'criteria information summary'!F88</f>
        <v>100</v>
      </c>
      <c r="F95" s="69" t="s">
        <v>780</v>
      </c>
      <c r="G95" s="169"/>
      <c r="H95" s="70">
        <f t="shared" si="3"/>
        <v>0</v>
      </c>
      <c r="I95" s="71"/>
      <c r="J95" s="72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4"/>
    </row>
    <row r="96" spans="2:22" ht="12.75">
      <c r="B96" s="4" t="str">
        <f>'criteria information summary'!B89</f>
        <v>Butylate</v>
      </c>
      <c r="D96" s="4" t="str">
        <f>'criteria information summary'!D89</f>
        <v>2008-41-5</v>
      </c>
      <c r="E96" s="81">
        <f>'criteria information summary'!F89</f>
        <v>300</v>
      </c>
      <c r="F96" s="69" t="s">
        <v>781</v>
      </c>
      <c r="G96" s="169"/>
      <c r="H96" s="70">
        <f>G96/E96</f>
        <v>0</v>
      </c>
      <c r="I96" s="71"/>
      <c r="J96" s="72"/>
      <c r="K96" s="72"/>
      <c r="L96" s="73"/>
      <c r="M96" s="73"/>
      <c r="N96" s="73"/>
      <c r="O96" s="73">
        <f>H96</f>
        <v>0</v>
      </c>
      <c r="P96" s="73"/>
      <c r="Q96" s="73"/>
      <c r="R96" s="73"/>
      <c r="S96" s="73"/>
      <c r="T96" s="73"/>
      <c r="U96" s="73"/>
      <c r="V96" s="74"/>
    </row>
    <row r="97" spans="2:22" ht="12.75">
      <c r="B97" s="4" t="str">
        <f>'criteria information summary'!B90</f>
        <v>Butylphthalyl butylglucolate (BPBG)</v>
      </c>
      <c r="D97" s="4" t="str">
        <f>'criteria information summary'!D90</f>
        <v>85-70-1</v>
      </c>
      <c r="E97" s="81">
        <f>'criteria information summary'!F90</f>
        <v>7000</v>
      </c>
      <c r="F97" s="69" t="s">
        <v>780</v>
      </c>
      <c r="G97" s="169"/>
      <c r="H97" s="70">
        <f aca="true" t="shared" si="4" ref="H97:H122">G97/E97</f>
        <v>0</v>
      </c>
      <c r="I97" s="71"/>
      <c r="J97" s="72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4"/>
    </row>
    <row r="98" spans="2:22" ht="12.75">
      <c r="B98" s="4" t="str">
        <f>'criteria information summary'!B91</f>
        <v>Carbaryl</v>
      </c>
      <c r="D98" s="4" t="str">
        <f>'criteria information summary'!D91</f>
        <v>63-25-2</v>
      </c>
      <c r="E98" s="68">
        <f>'criteria information summary'!N91</f>
        <v>700</v>
      </c>
      <c r="F98" s="69" t="s">
        <v>779</v>
      </c>
      <c r="G98" s="169"/>
      <c r="H98" s="70">
        <f t="shared" si="4"/>
        <v>0</v>
      </c>
      <c r="I98" s="71"/>
      <c r="J98" s="72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4"/>
    </row>
    <row r="99" spans="2:22" ht="12.75">
      <c r="B99" s="4" t="str">
        <f>'criteria information summary'!B92</f>
        <v>Carbofuran</v>
      </c>
      <c r="D99" s="4" t="str">
        <f>'criteria information summary'!D92</f>
        <v>1553-66-2</v>
      </c>
      <c r="E99" s="68">
        <f>'criteria information summary'!J92</f>
        <v>40</v>
      </c>
      <c r="F99" s="69" t="s">
        <v>20</v>
      </c>
      <c r="G99" s="169"/>
      <c r="H99" s="70">
        <f>G99/E99</f>
        <v>0</v>
      </c>
      <c r="I99" s="71"/>
      <c r="J99" s="72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4"/>
    </row>
    <row r="100" spans="2:22" ht="12.75">
      <c r="B100" s="4" t="str">
        <f>'criteria information summary'!B93</f>
        <v>Carbon Disulfide</v>
      </c>
      <c r="D100" s="4" t="str">
        <f>'criteria information summary'!D93</f>
        <v>75-15-0</v>
      </c>
      <c r="E100" s="81">
        <f>'criteria information summary'!F93</f>
        <v>700</v>
      </c>
      <c r="F100" s="69" t="s">
        <v>780</v>
      </c>
      <c r="G100" s="169"/>
      <c r="H100" s="70">
        <f t="shared" si="4"/>
        <v>0</v>
      </c>
      <c r="I100" s="71"/>
      <c r="J100" s="72"/>
      <c r="K100" s="73"/>
      <c r="L100" s="73"/>
      <c r="M100" s="73"/>
      <c r="N100" s="73"/>
      <c r="O100" s="73"/>
      <c r="P100" s="73"/>
      <c r="Q100" s="73"/>
      <c r="R100" s="73">
        <f>$H$100</f>
        <v>0</v>
      </c>
      <c r="S100" s="73"/>
      <c r="T100" s="73"/>
      <c r="U100" s="73"/>
      <c r="V100" s="74"/>
    </row>
    <row r="101" spans="2:22" ht="12.75">
      <c r="B101" s="4" t="str">
        <f>'criteria information summary'!B94</f>
        <v>Carbon tetrachloride</v>
      </c>
      <c r="D101" s="4" t="str">
        <f>'criteria information summary'!D94</f>
        <v>56-23-5</v>
      </c>
      <c r="E101" s="81">
        <f>'criteria information summary'!F94</f>
        <v>3</v>
      </c>
      <c r="F101" s="69" t="s">
        <v>780</v>
      </c>
      <c r="G101" s="169"/>
      <c r="H101" s="70">
        <f t="shared" si="4"/>
        <v>0</v>
      </c>
      <c r="I101" s="71"/>
      <c r="J101" s="72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4">
        <f>$H$101</f>
        <v>0</v>
      </c>
    </row>
    <row r="102" spans="2:22" ht="12.75">
      <c r="B102" s="4" t="str">
        <f>'criteria information summary'!B95</f>
        <v>Carboxin</v>
      </c>
      <c r="D102" s="4" t="str">
        <f>'criteria information summary'!D95</f>
        <v>5234-68-4</v>
      </c>
      <c r="E102" s="68">
        <f>'criteria information summary'!N95</f>
        <v>700</v>
      </c>
      <c r="F102" s="69" t="s">
        <v>779</v>
      </c>
      <c r="G102" s="169"/>
      <c r="H102" s="70">
        <f t="shared" si="4"/>
        <v>0</v>
      </c>
      <c r="I102" s="71"/>
      <c r="J102" s="72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4"/>
    </row>
    <row r="103" spans="2:22" ht="12.75">
      <c r="B103" s="4" t="str">
        <f>'criteria information summary'!B96</f>
        <v>Chloramben</v>
      </c>
      <c r="D103" s="4" t="str">
        <f>'criteria information summary'!D96</f>
        <v>133-90-4</v>
      </c>
      <c r="E103" s="81">
        <f>'criteria information summary'!F96</f>
        <v>100</v>
      </c>
      <c r="F103" s="69" t="s">
        <v>780</v>
      </c>
      <c r="G103" s="169"/>
      <c r="H103" s="70">
        <f t="shared" si="4"/>
        <v>0</v>
      </c>
      <c r="I103" s="71"/>
      <c r="J103" s="72"/>
      <c r="K103" s="73"/>
      <c r="L103" s="73"/>
      <c r="M103" s="73"/>
      <c r="N103" s="73"/>
      <c r="O103" s="73">
        <f>$H$103</f>
        <v>0</v>
      </c>
      <c r="P103" s="73"/>
      <c r="Q103" s="73"/>
      <c r="R103" s="73"/>
      <c r="S103" s="73"/>
      <c r="T103" s="73"/>
      <c r="U103" s="73"/>
      <c r="V103" s="74"/>
    </row>
    <row r="104" spans="2:22" ht="12.75">
      <c r="B104" s="4" t="str">
        <f>'criteria information summary'!B97</f>
        <v>Chlordane</v>
      </c>
      <c r="D104" s="4" t="str">
        <f>'criteria information summary'!D97</f>
        <v>57-74-9</v>
      </c>
      <c r="E104" s="68">
        <f>'criteria information summary'!J97</f>
        <v>2</v>
      </c>
      <c r="F104" s="69" t="s">
        <v>20</v>
      </c>
      <c r="G104" s="169"/>
      <c r="H104" s="70">
        <f t="shared" si="4"/>
        <v>0</v>
      </c>
      <c r="I104" s="71"/>
      <c r="J104" s="72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4">
        <f>$G$104/0.1</f>
        <v>0</v>
      </c>
    </row>
    <row r="105" spans="2:22" ht="12.75">
      <c r="B105" s="95" t="str">
        <f>'criteria information summary'!B98</f>
        <v>Chlorimuron-ethyl (classic)</v>
      </c>
      <c r="C105" s="149"/>
      <c r="D105" s="95" t="str">
        <f>'criteria information summary'!D98</f>
        <v>90982-32-4</v>
      </c>
      <c r="E105" s="104">
        <f>'criteria information summary'!F98</f>
        <v>100</v>
      </c>
      <c r="F105" s="163" t="s">
        <v>781</v>
      </c>
      <c r="G105" s="172"/>
      <c r="H105" s="70">
        <f t="shared" si="4"/>
        <v>0</v>
      </c>
      <c r="I105" s="71"/>
      <c r="J105" s="72">
        <f>$H$105</f>
        <v>0</v>
      </c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4"/>
    </row>
    <row r="106" spans="2:22" ht="12.75">
      <c r="B106" s="175" t="str">
        <f>'criteria information summary'!B99</f>
        <v>Chloroacetic acid (Monochloroacetic acid)</v>
      </c>
      <c r="C106" s="176" t="s">
        <v>206</v>
      </c>
      <c r="D106" s="175" t="str">
        <f>'criteria information summary'!D99</f>
        <v>79-11-8</v>
      </c>
      <c r="E106" s="104">
        <v>60</v>
      </c>
      <c r="F106" s="163" t="s">
        <v>20</v>
      </c>
      <c r="G106" s="172"/>
      <c r="H106" s="70">
        <f t="shared" si="4"/>
        <v>0</v>
      </c>
      <c r="I106" s="71"/>
      <c r="J106" s="72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4"/>
    </row>
    <row r="107" spans="2:22" ht="12.75">
      <c r="B107" s="95" t="str">
        <f>'criteria information summary'!B100</f>
        <v>Chlorobenzene (Monochlorobenzene)</v>
      </c>
      <c r="C107" s="149"/>
      <c r="D107" s="95" t="str">
        <f>'criteria information summary'!D100</f>
        <v>108-90-7</v>
      </c>
      <c r="E107" s="81">
        <f>'criteria information summary'!F100</f>
        <v>100</v>
      </c>
      <c r="F107" s="163" t="s">
        <v>780</v>
      </c>
      <c r="G107" s="169"/>
      <c r="H107" s="70">
        <f t="shared" si="4"/>
        <v>0</v>
      </c>
      <c r="I107" s="71"/>
      <c r="J107" s="72"/>
      <c r="K107" s="73"/>
      <c r="L107" s="73"/>
      <c r="M107" s="73"/>
      <c r="N107" s="73"/>
      <c r="O107" s="73">
        <f>$H$107</f>
        <v>0</v>
      </c>
      <c r="P107" s="73"/>
      <c r="Q107" s="73"/>
      <c r="R107" s="73"/>
      <c r="S107" s="73"/>
      <c r="T107" s="73"/>
      <c r="U107" s="73"/>
      <c r="V107" s="74"/>
    </row>
    <row r="108" spans="2:22" ht="12.75">
      <c r="B108" s="95" t="str">
        <f>'criteria information summary'!B101</f>
        <v>Chlorodibromomethane (Dibromochloromethane) (THM) </v>
      </c>
      <c r="C108" s="3" t="s">
        <v>152</v>
      </c>
      <c r="D108" s="95" t="str">
        <f>'criteria information summary'!D101</f>
        <v>124-48-1</v>
      </c>
      <c r="E108" s="68">
        <f>'criteria information summary'!J101</f>
        <v>80</v>
      </c>
      <c r="F108" s="163" t="s">
        <v>20</v>
      </c>
      <c r="G108" s="169"/>
      <c r="H108" s="70">
        <f t="shared" si="4"/>
        <v>0</v>
      </c>
      <c r="I108" s="71"/>
      <c r="J108" s="72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4"/>
    </row>
    <row r="109" spans="2:22" s="119" customFormat="1" ht="12.75">
      <c r="B109" s="175" t="str">
        <f>'criteria information summary'!B102</f>
        <v>Chloroethane (Ethyl chloride)</v>
      </c>
      <c r="C109" s="176"/>
      <c r="D109" s="175" t="str">
        <f>'criteria information summary'!D102</f>
        <v>75-00-3</v>
      </c>
      <c r="E109" s="81">
        <f>'criteria information summary'!F102</f>
        <v>280</v>
      </c>
      <c r="F109" s="183" t="s">
        <v>781</v>
      </c>
      <c r="G109" s="184"/>
      <c r="H109" s="185">
        <f t="shared" si="4"/>
        <v>0</v>
      </c>
      <c r="I109" s="71"/>
      <c r="J109" s="186"/>
      <c r="K109" s="187"/>
      <c r="L109" s="187"/>
      <c r="M109" s="187"/>
      <c r="N109" s="187"/>
      <c r="O109" s="187"/>
      <c r="P109" s="187"/>
      <c r="Q109" s="187"/>
      <c r="R109" s="187">
        <f>H109</f>
        <v>0</v>
      </c>
      <c r="S109" s="187"/>
      <c r="T109" s="187"/>
      <c r="U109" s="187"/>
      <c r="V109" s="188"/>
    </row>
    <row r="110" spans="2:22" ht="12.75">
      <c r="B110" s="95" t="str">
        <f>'criteria information summary'!B103</f>
        <v>Chloroform  (THM) </v>
      </c>
      <c r="C110" s="3" t="s">
        <v>152</v>
      </c>
      <c r="D110" s="95" t="str">
        <f>'criteria information summary'!D103</f>
        <v>67-66-3</v>
      </c>
      <c r="E110" s="81">
        <f>'criteria information summary'!F103</f>
        <v>60</v>
      </c>
      <c r="F110" s="163" t="s">
        <v>780</v>
      </c>
      <c r="G110" s="169"/>
      <c r="H110" s="70">
        <f t="shared" si="4"/>
        <v>0</v>
      </c>
      <c r="I110" s="71"/>
      <c r="J110" s="72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4">
        <f>$H$110</f>
        <v>0</v>
      </c>
    </row>
    <row r="111" spans="2:22" ht="12.75">
      <c r="B111" s="95" t="str">
        <f>'criteria information summary'!B104</f>
        <v>Chloromethane (THM)</v>
      </c>
      <c r="C111" s="3" t="s">
        <v>152</v>
      </c>
      <c r="D111" s="95" t="str">
        <f>'criteria information summary'!D104</f>
        <v>74-87-3</v>
      </c>
      <c r="E111" s="68">
        <f>'criteria information summary'!N104</f>
        <v>3</v>
      </c>
      <c r="F111" s="163" t="s">
        <v>779</v>
      </c>
      <c r="G111" s="169"/>
      <c r="H111" s="70">
        <f t="shared" si="4"/>
        <v>0</v>
      </c>
      <c r="I111" s="71"/>
      <c r="J111" s="72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4"/>
    </row>
    <row r="112" spans="2:22" ht="12.75">
      <c r="B112" s="95" t="str">
        <f>'criteria information summary'!B105</f>
        <v>2-Chlorophenol</v>
      </c>
      <c r="C112" s="149"/>
      <c r="D112" s="95" t="str">
        <f>'criteria information summary'!D105</f>
        <v>95-57-8</v>
      </c>
      <c r="E112" s="81">
        <f>'criteria information summary'!F105</f>
        <v>30</v>
      </c>
      <c r="F112" s="163" t="s">
        <v>780</v>
      </c>
      <c r="G112" s="169"/>
      <c r="H112" s="70">
        <f t="shared" si="4"/>
        <v>0</v>
      </c>
      <c r="I112" s="71"/>
      <c r="J112" s="72"/>
      <c r="K112" s="73"/>
      <c r="L112" s="73"/>
      <c r="M112" s="73"/>
      <c r="N112" s="73"/>
      <c r="O112" s="73"/>
      <c r="P112" s="73"/>
      <c r="Q112" s="73"/>
      <c r="R112" s="73">
        <f>$H$112</f>
        <v>0</v>
      </c>
      <c r="S112" s="73"/>
      <c r="T112" s="73"/>
      <c r="U112" s="73"/>
      <c r="V112" s="74"/>
    </row>
    <row r="113" spans="2:22" s="119" customFormat="1" ht="12.75">
      <c r="B113" s="95" t="str">
        <f>'criteria information summary'!B106</f>
        <v>Chlorothalonil</v>
      </c>
      <c r="C113" s="176"/>
      <c r="D113" s="95" t="str">
        <f>'criteria information summary'!D106</f>
        <v>1897-45-6</v>
      </c>
      <c r="E113" s="81">
        <f>'criteria information summary'!F106</f>
        <v>30</v>
      </c>
      <c r="F113" s="163" t="s">
        <v>780</v>
      </c>
      <c r="G113" s="184"/>
      <c r="H113" s="185">
        <f t="shared" si="4"/>
        <v>0</v>
      </c>
      <c r="I113" s="71"/>
      <c r="J113" s="186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8">
        <f>$H$113</f>
        <v>0</v>
      </c>
    </row>
    <row r="114" spans="2:22" ht="12.75">
      <c r="B114" s="95" t="str">
        <f>'criteria information summary'!B107</f>
        <v>Chlorotoluene, o- (2-Chlorotoluene)</v>
      </c>
      <c r="C114" s="149"/>
      <c r="D114" s="95" t="str">
        <f>'criteria information summary'!D107</f>
        <v>95-49-8</v>
      </c>
      <c r="E114" s="68">
        <f>'criteria information summary'!N107</f>
        <v>100</v>
      </c>
      <c r="F114" s="163" t="s">
        <v>779</v>
      </c>
      <c r="G114" s="169"/>
      <c r="H114" s="70">
        <f t="shared" si="4"/>
        <v>0</v>
      </c>
      <c r="I114" s="71"/>
      <c r="J114" s="72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4"/>
    </row>
    <row r="115" spans="2:22" ht="12.75">
      <c r="B115" s="95" t="str">
        <f>'criteria information summary'!B108</f>
        <v>Chlorotoluene, p- (4-Chlorotoluene)</v>
      </c>
      <c r="C115" s="149"/>
      <c r="D115" s="95" t="str">
        <f>'criteria information summary'!D108</f>
        <v>106-43-4</v>
      </c>
      <c r="E115" s="68">
        <f>'criteria information summary'!N108</f>
        <v>100</v>
      </c>
      <c r="F115" s="163" t="s">
        <v>779</v>
      </c>
      <c r="G115" s="169"/>
      <c r="H115" s="70">
        <f>G115/E115</f>
        <v>0</v>
      </c>
      <c r="I115" s="71"/>
      <c r="J115" s="72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4"/>
    </row>
    <row r="116" spans="2:22" ht="12.75">
      <c r="B116" s="95" t="str">
        <f>'criteria information summary'!B109</f>
        <v>Chlorpyrifos</v>
      </c>
      <c r="C116" s="149"/>
      <c r="D116" s="95" t="str">
        <f>'criteria information summary'!D109</f>
        <v>2921-88-2</v>
      </c>
      <c r="E116" s="81">
        <f>'criteria information summary'!F109</f>
        <v>20</v>
      </c>
      <c r="F116" s="163" t="s">
        <v>781</v>
      </c>
      <c r="G116" s="169"/>
      <c r="H116" s="70">
        <f t="shared" si="4"/>
        <v>0</v>
      </c>
      <c r="I116" s="71"/>
      <c r="J116" s="72"/>
      <c r="K116" s="73">
        <f>$H$116</f>
        <v>0</v>
      </c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4"/>
    </row>
    <row r="117" spans="2:22" ht="12.75">
      <c r="B117" s="95" t="str">
        <f>'criteria information summary'!B110</f>
        <v>Chlorsulfuron (Glean)</v>
      </c>
      <c r="C117" s="149"/>
      <c r="D117" s="95" t="str">
        <f>'criteria information summary'!D110</f>
        <v>64902-72-3</v>
      </c>
      <c r="E117" s="103">
        <f>'criteria information summary'!F110</f>
        <v>300</v>
      </c>
      <c r="F117" s="163" t="s">
        <v>781</v>
      </c>
      <c r="G117" s="172"/>
      <c r="H117" s="70">
        <f t="shared" si="4"/>
        <v>0</v>
      </c>
      <c r="I117" s="71"/>
      <c r="J117" s="72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>
        <f>$H$117</f>
        <v>0</v>
      </c>
      <c r="V117" s="74"/>
    </row>
    <row r="118" spans="2:22" s="119" customFormat="1" ht="12.75">
      <c r="B118" s="175" t="str">
        <f>'criteria information summary'!B111</f>
        <v>Chrysene</v>
      </c>
      <c r="C118" s="176"/>
      <c r="D118" s="175" t="str">
        <f>'criteria information summary'!D111</f>
        <v>218-01-9</v>
      </c>
      <c r="E118" s="242" t="s">
        <v>177</v>
      </c>
      <c r="F118" s="183"/>
      <c r="G118" s="184"/>
      <c r="H118" s="185"/>
      <c r="I118" s="71"/>
      <c r="J118" s="186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8"/>
    </row>
    <row r="119" spans="2:22" ht="12.75">
      <c r="B119" s="95" t="str">
        <f>'criteria information summary'!B112</f>
        <v>Clomazone</v>
      </c>
      <c r="C119" s="149"/>
      <c r="D119" s="95" t="str">
        <f>'criteria information summary'!D112</f>
        <v>81777-89-1</v>
      </c>
      <c r="E119" s="103">
        <f>'criteria information summary'!F112</f>
        <v>300</v>
      </c>
      <c r="F119" s="163" t="s">
        <v>781</v>
      </c>
      <c r="G119" s="172"/>
      <c r="H119" s="70">
        <f t="shared" si="4"/>
        <v>0</v>
      </c>
      <c r="I119" s="71"/>
      <c r="J119" s="72">
        <f>$H$119</f>
        <v>0</v>
      </c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4"/>
    </row>
    <row r="120" spans="2:22" ht="12.75">
      <c r="B120" s="4" t="str">
        <f>'criteria information summary'!B113</f>
        <v>Cumene (Isopropyl benzene)</v>
      </c>
      <c r="D120" s="4" t="str">
        <f>'criteria information summary'!D113</f>
        <v>98-82-8</v>
      </c>
      <c r="E120" s="81">
        <f>'criteria information summary'!F113</f>
        <v>300</v>
      </c>
      <c r="F120" s="69" t="s">
        <v>780</v>
      </c>
      <c r="G120" s="169"/>
      <c r="H120" s="70">
        <f t="shared" si="4"/>
        <v>0</v>
      </c>
      <c r="I120" s="71"/>
      <c r="J120" s="72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4"/>
    </row>
    <row r="121" spans="2:22" ht="12.75">
      <c r="B121" s="4" t="str">
        <f>'criteria information summary'!B114</f>
        <v>Cyanazine</v>
      </c>
      <c r="D121" s="4" t="str">
        <f>'criteria information summary'!D114</f>
        <v>21725-46-2</v>
      </c>
      <c r="E121" s="81">
        <f>'criteria information summary'!F114</f>
        <v>0.4</v>
      </c>
      <c r="F121" s="69" t="s">
        <v>781</v>
      </c>
      <c r="G121" s="169"/>
      <c r="H121" s="70">
        <f t="shared" si="4"/>
        <v>0</v>
      </c>
      <c r="I121" s="71"/>
      <c r="J121" s="72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4">
        <f>$H$121</f>
        <v>0</v>
      </c>
    </row>
    <row r="122" spans="2:22" s="119" customFormat="1" ht="12.75">
      <c r="B122" s="175" t="str">
        <f>'criteria information summary'!B115</f>
        <v>Dacthal (DCPA)</v>
      </c>
      <c r="C122" s="176"/>
      <c r="D122" s="175" t="str">
        <f>'criteria information summary'!D115</f>
        <v>1861-32-1</v>
      </c>
      <c r="E122" s="81">
        <f>'criteria information summary'!F115</f>
        <v>70</v>
      </c>
      <c r="F122" s="183" t="s">
        <v>781</v>
      </c>
      <c r="G122" s="184"/>
      <c r="H122" s="185">
        <f t="shared" si="4"/>
        <v>0</v>
      </c>
      <c r="I122" s="71"/>
      <c r="J122" s="186"/>
      <c r="K122" s="187"/>
      <c r="L122" s="187">
        <f>H122</f>
        <v>0</v>
      </c>
      <c r="M122" s="187"/>
      <c r="N122" s="187">
        <f>H122</f>
        <v>0</v>
      </c>
      <c r="O122" s="187">
        <f>H122</f>
        <v>0</v>
      </c>
      <c r="P122" s="187">
        <f>H122</f>
        <v>0</v>
      </c>
      <c r="Q122" s="187"/>
      <c r="R122" s="187"/>
      <c r="S122" s="187"/>
      <c r="T122" s="187">
        <f>H122</f>
        <v>0</v>
      </c>
      <c r="U122" s="187"/>
      <c r="V122" s="188"/>
    </row>
    <row r="123" spans="2:22" ht="12.75">
      <c r="B123" s="4" t="str">
        <f>'criteria information summary'!B116</f>
        <v>Dalapon (sodium salt)</v>
      </c>
      <c r="D123" s="4" t="str">
        <f>'criteria information summary'!D116</f>
        <v>75-99-0</v>
      </c>
      <c r="E123" s="68">
        <f>'criteria information summary'!J116</f>
        <v>200</v>
      </c>
      <c r="F123" s="69" t="s">
        <v>20</v>
      </c>
      <c r="G123" s="169"/>
      <c r="H123" s="70">
        <f>G123/E123</f>
        <v>0</v>
      </c>
      <c r="I123" s="71"/>
      <c r="J123" s="72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4"/>
    </row>
    <row r="124" spans="2:22" ht="12.75">
      <c r="B124" s="4" t="str">
        <f>'criteria information summary'!B117</f>
        <v>Diallate</v>
      </c>
      <c r="D124" s="4" t="str">
        <f>'criteria information summary'!D117</f>
        <v>2303-16-4</v>
      </c>
      <c r="E124" s="81">
        <f>'criteria information summary'!F117</f>
        <v>6</v>
      </c>
      <c r="F124" s="69" t="s">
        <v>781</v>
      </c>
      <c r="G124" s="169"/>
      <c r="H124" s="70">
        <f>G124/E124</f>
        <v>0</v>
      </c>
      <c r="I124" s="71"/>
      <c r="J124" s="72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4">
        <f>$H$124</f>
        <v>0</v>
      </c>
    </row>
    <row r="125" spans="2:22" ht="12.75">
      <c r="B125" s="4" t="str">
        <f>'criteria information summary'!B118</f>
        <v>Diazinon</v>
      </c>
      <c r="D125" s="4" t="str">
        <f>'criteria information summary'!D118</f>
        <v>333-41-5</v>
      </c>
      <c r="E125" s="68">
        <f>'criteria information summary'!N118</f>
        <v>0.6</v>
      </c>
      <c r="F125" s="69" t="s">
        <v>779</v>
      </c>
      <c r="G125" s="169"/>
      <c r="H125" s="70">
        <f aca="true" t="shared" si="5" ref="H125:H147">G125/E125</f>
        <v>0</v>
      </c>
      <c r="I125" s="71"/>
      <c r="J125" s="72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4"/>
    </row>
    <row r="126" spans="2:22" s="119" customFormat="1" ht="12.75">
      <c r="B126" s="175" t="str">
        <f>'criteria information summary'!B119</f>
        <v>Dibenz[a,j]acridine</v>
      </c>
      <c r="C126" s="176"/>
      <c r="D126" s="175" t="str">
        <f>'criteria information summary'!D119</f>
        <v>224-42-0</v>
      </c>
      <c r="E126" s="242" t="s">
        <v>177</v>
      </c>
      <c r="F126" s="183"/>
      <c r="G126" s="184"/>
      <c r="H126" s="185"/>
      <c r="I126" s="71"/>
      <c r="J126" s="186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8"/>
    </row>
    <row r="127" spans="2:22" s="119" customFormat="1" ht="12.75">
      <c r="B127" s="175" t="str">
        <f>'criteria information summary'!B120</f>
        <v>Dibenz[a,h]acridine</v>
      </c>
      <c r="C127" s="176"/>
      <c r="D127" s="175" t="str">
        <f>'criteria information summary'!D120</f>
        <v>226-36-8</v>
      </c>
      <c r="E127" s="242" t="s">
        <v>177</v>
      </c>
      <c r="F127" s="183"/>
      <c r="G127" s="184"/>
      <c r="H127" s="185"/>
      <c r="I127" s="71"/>
      <c r="J127" s="186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8"/>
    </row>
    <row r="128" spans="2:22" s="119" customFormat="1" ht="12.75">
      <c r="B128" s="175" t="str">
        <f>'criteria information summary'!B121</f>
        <v>Dibenz(a,h)anthracene</v>
      </c>
      <c r="C128" s="176"/>
      <c r="D128" s="175" t="str">
        <f>'criteria information summary'!D121</f>
        <v>53-70-3</v>
      </c>
      <c r="E128" s="242" t="s">
        <v>177</v>
      </c>
      <c r="F128" s="183"/>
      <c r="G128" s="184"/>
      <c r="H128" s="185"/>
      <c r="I128" s="71"/>
      <c r="J128" s="186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8"/>
    </row>
    <row r="129" spans="2:22" s="119" customFormat="1" ht="12.75">
      <c r="B129" s="175" t="str">
        <f>'criteria information summary'!B122</f>
        <v>7H-Dibenzo[c,g]carbazole</v>
      </c>
      <c r="C129" s="176"/>
      <c r="D129" s="175" t="str">
        <f>'criteria information summary'!D122</f>
        <v>194-59-2</v>
      </c>
      <c r="E129" s="242" t="s">
        <v>177</v>
      </c>
      <c r="F129" s="183"/>
      <c r="G129" s="184"/>
      <c r="H129" s="185"/>
      <c r="I129" s="71"/>
      <c r="J129" s="186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8"/>
    </row>
    <row r="130" spans="2:22" s="119" customFormat="1" ht="12.75">
      <c r="B130" s="175" t="str">
        <f>'criteria information summary'!B123</f>
        <v>Dibenzo[a,e]pyrene</v>
      </c>
      <c r="C130" s="176"/>
      <c r="D130" s="175" t="str">
        <f>'criteria information summary'!D123</f>
        <v>192-65-4</v>
      </c>
      <c r="E130" s="242" t="s">
        <v>177</v>
      </c>
      <c r="F130" s="183"/>
      <c r="G130" s="184"/>
      <c r="H130" s="185"/>
      <c r="I130" s="71"/>
      <c r="J130" s="186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8"/>
    </row>
    <row r="131" spans="2:22" s="119" customFormat="1" ht="12.75">
      <c r="B131" s="175" t="str">
        <f>'criteria information summary'!B124</f>
        <v>Dibenzo[a,h]pyrene</v>
      </c>
      <c r="C131" s="176"/>
      <c r="D131" s="175" t="str">
        <f>'criteria information summary'!D124</f>
        <v>189-64-0</v>
      </c>
      <c r="E131" s="242" t="s">
        <v>177</v>
      </c>
      <c r="F131" s="183"/>
      <c r="G131" s="184"/>
      <c r="H131" s="185"/>
      <c r="I131" s="71"/>
      <c r="J131" s="186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8"/>
    </row>
    <row r="132" spans="2:22" s="119" customFormat="1" ht="12.75">
      <c r="B132" s="175" t="str">
        <f>'criteria information summary'!B125</f>
        <v>Dibenzo[a,i]pyrene</v>
      </c>
      <c r="C132" s="176"/>
      <c r="D132" s="175" t="str">
        <f>'criteria information summary'!D125</f>
        <v>189-55-9</v>
      </c>
      <c r="E132" s="242" t="s">
        <v>177</v>
      </c>
      <c r="F132" s="183"/>
      <c r="G132" s="184"/>
      <c r="H132" s="185"/>
      <c r="I132" s="71"/>
      <c r="J132" s="186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8"/>
    </row>
    <row r="133" spans="2:22" s="119" customFormat="1" ht="12.75">
      <c r="B133" s="175" t="str">
        <f>'criteria information summary'!B126</f>
        <v>Dibenzo[a,l]pyrene</v>
      </c>
      <c r="C133" s="176"/>
      <c r="D133" s="175" t="str">
        <f>'criteria information summary'!D126</f>
        <v>191-30-0</v>
      </c>
      <c r="E133" s="242" t="s">
        <v>177</v>
      </c>
      <c r="F133" s="183"/>
      <c r="G133" s="184"/>
      <c r="H133" s="185"/>
      <c r="I133" s="71"/>
      <c r="J133" s="186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8"/>
    </row>
    <row r="134" spans="2:22" ht="12.75">
      <c r="B134" s="4" t="str">
        <f>'criteria information summary'!B127</f>
        <v>Dibromoacetonitrile</v>
      </c>
      <c r="D134" s="4" t="str">
        <f>'criteria information summary'!D127</f>
        <v>3252-43-5</v>
      </c>
      <c r="E134" s="68">
        <f>'criteria information summary'!N127</f>
        <v>20</v>
      </c>
      <c r="F134" s="69" t="s">
        <v>779</v>
      </c>
      <c r="G134" s="169"/>
      <c r="H134" s="70">
        <f t="shared" si="5"/>
        <v>0</v>
      </c>
      <c r="I134" s="71"/>
      <c r="J134" s="72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4"/>
    </row>
    <row r="135" spans="2:22" ht="12.75">
      <c r="B135" s="4" t="str">
        <f>'criteria information summary'!B128</f>
        <v>Dibromochloropropane (DBCP)</v>
      </c>
      <c r="D135" s="4" t="str">
        <f>'criteria information summary'!D128</f>
        <v>96-12-8</v>
      </c>
      <c r="E135" s="68">
        <f>'criteria information summary'!J128</f>
        <v>0.2</v>
      </c>
      <c r="F135" s="69" t="s">
        <v>20</v>
      </c>
      <c r="G135" s="169"/>
      <c r="H135" s="70">
        <f t="shared" si="5"/>
        <v>0</v>
      </c>
      <c r="I135" s="71"/>
      <c r="J135" s="72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4">
        <f>$G$135/0.3</f>
        <v>0</v>
      </c>
    </row>
    <row r="136" spans="2:22" ht="21.75">
      <c r="B136" s="202" t="str">
        <f>'criteria information summary'!B129</f>
        <v>1,2-Dibromoethane (Ethylene dibromide (EDB), 1,2-Dibromomethane)</v>
      </c>
      <c r="D136" s="4" t="str">
        <f>'criteria information summary'!D129</f>
        <v>106-93-4</v>
      </c>
      <c r="E136" s="81">
        <f>'criteria information summary'!F129</f>
        <v>0.004</v>
      </c>
      <c r="F136" s="69" t="s">
        <v>780</v>
      </c>
      <c r="G136" s="169"/>
      <c r="H136" s="70">
        <f t="shared" si="5"/>
        <v>0</v>
      </c>
      <c r="I136" s="71"/>
      <c r="J136" s="72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4">
        <f>$H$136</f>
        <v>0</v>
      </c>
    </row>
    <row r="137" spans="2:22" ht="12.75">
      <c r="B137" s="4" t="str">
        <f>'criteria information summary'!B130</f>
        <v>Dibutyl phthalate (PAE)</v>
      </c>
      <c r="D137" s="4" t="str">
        <f>'criteria information summary'!D130</f>
        <v>84-74-2</v>
      </c>
      <c r="E137" s="81">
        <f>'criteria information summary'!F130</f>
        <v>700</v>
      </c>
      <c r="F137" s="69" t="s">
        <v>780</v>
      </c>
      <c r="G137" s="169"/>
      <c r="H137" s="70">
        <f t="shared" si="5"/>
        <v>0</v>
      </c>
      <c r="I137" s="71"/>
      <c r="J137" s="72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4"/>
    </row>
    <row r="138" spans="2:22" ht="12.75">
      <c r="B138" s="4" t="str">
        <f>'criteria information summary'!B131</f>
        <v>Dicamba</v>
      </c>
      <c r="D138" s="4" t="str">
        <f>'criteria information summary'!D131</f>
        <v>1918-00-9</v>
      </c>
      <c r="E138" s="81">
        <f>'criteria information summary'!F131</f>
        <v>200</v>
      </c>
      <c r="F138" s="69" t="s">
        <v>780</v>
      </c>
      <c r="G138" s="169"/>
      <c r="H138" s="70">
        <f t="shared" si="5"/>
        <v>0</v>
      </c>
      <c r="I138" s="71"/>
      <c r="J138" s="72"/>
      <c r="K138" s="73"/>
      <c r="L138" s="73"/>
      <c r="M138" s="73"/>
      <c r="N138" s="73"/>
      <c r="O138" s="73"/>
      <c r="P138" s="73"/>
      <c r="Q138" s="73"/>
      <c r="R138" s="73">
        <f>$H$138</f>
        <v>0</v>
      </c>
      <c r="S138" s="73"/>
      <c r="T138" s="73"/>
      <c r="U138" s="73"/>
      <c r="V138" s="74"/>
    </row>
    <row r="139" spans="2:22" ht="12.75">
      <c r="B139" s="4" t="str">
        <f>'criteria information summary'!B132</f>
        <v>Dichloroacetic acid (HA)</v>
      </c>
      <c r="C139" s="3" t="s">
        <v>206</v>
      </c>
      <c r="D139" s="4" t="str">
        <f>'criteria information summary'!D132</f>
        <v>79-43-6</v>
      </c>
      <c r="E139" s="68">
        <f>'criteria information summary'!J132</f>
        <v>60</v>
      </c>
      <c r="F139" s="69" t="s">
        <v>20</v>
      </c>
      <c r="G139" s="169"/>
      <c r="H139" s="70">
        <f t="shared" si="5"/>
        <v>0</v>
      </c>
      <c r="I139" s="71"/>
      <c r="J139" s="72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4"/>
    </row>
    <row r="140" spans="2:22" ht="12.75">
      <c r="B140" s="4" t="str">
        <f>'criteria information summary'!B133</f>
        <v>Dichloroacetonitrile</v>
      </c>
      <c r="D140" s="4" t="str">
        <f>'criteria information summary'!D133</f>
        <v>3018-12-0</v>
      </c>
      <c r="E140" s="68">
        <f>'criteria information summary'!N133</f>
        <v>6</v>
      </c>
      <c r="F140" s="69" t="s">
        <v>779</v>
      </c>
      <c r="G140" s="169"/>
      <c r="H140" s="70">
        <f t="shared" si="5"/>
        <v>0</v>
      </c>
      <c r="I140" s="71"/>
      <c r="J140" s="72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4"/>
    </row>
    <row r="141" spans="2:22" ht="12.75">
      <c r="B141" s="4" t="str">
        <f>'criteria information summary'!B134</f>
        <v>1,2-Dichlorobenzene (ortho-)</v>
      </c>
      <c r="D141" s="4" t="str">
        <f>'criteria information summary'!D134</f>
        <v>95-50-1</v>
      </c>
      <c r="E141" s="81">
        <f>'criteria information summary'!F134</f>
        <v>600</v>
      </c>
      <c r="F141" s="69" t="s">
        <v>780</v>
      </c>
      <c r="G141" s="169"/>
      <c r="H141" s="70">
        <f t="shared" si="5"/>
        <v>0</v>
      </c>
      <c r="I141" s="71"/>
      <c r="J141" s="72"/>
      <c r="K141" s="73"/>
      <c r="L141" s="73"/>
      <c r="M141" s="73"/>
      <c r="N141" s="73"/>
      <c r="O141" s="73">
        <f>$H$141</f>
        <v>0</v>
      </c>
      <c r="P141" s="73"/>
      <c r="Q141" s="73"/>
      <c r="R141" s="73"/>
      <c r="S141" s="73"/>
      <c r="T141" s="73"/>
      <c r="U141" s="73"/>
      <c r="V141" s="74"/>
    </row>
    <row r="142" spans="2:22" ht="12.75">
      <c r="B142" s="4" t="str">
        <f>'criteria information summary'!B135</f>
        <v>1,3-Dichlorobenzene (meta-) (based on ortho-)</v>
      </c>
      <c r="D142" s="4" t="str">
        <f>'criteria information summary'!D135</f>
        <v>541-73-1</v>
      </c>
      <c r="E142" s="68">
        <f>'criteria information summary'!J135</f>
        <v>600</v>
      </c>
      <c r="F142" s="69" t="s">
        <v>20</v>
      </c>
      <c r="G142" s="169"/>
      <c r="H142" s="70">
        <f t="shared" si="5"/>
        <v>0</v>
      </c>
      <c r="I142" s="71"/>
      <c r="J142" s="72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4"/>
    </row>
    <row r="143" spans="2:22" ht="12.75">
      <c r="B143" s="4" t="str">
        <f>'criteria information summary'!B136</f>
        <v>1,4-Dichlorobenzene (para-)</v>
      </c>
      <c r="D143" s="4" t="str">
        <f>'criteria information summary'!D136</f>
        <v>106-46-7</v>
      </c>
      <c r="E143" s="81">
        <f>'criteria information summary'!F136</f>
        <v>10</v>
      </c>
      <c r="F143" s="69" t="s">
        <v>780</v>
      </c>
      <c r="G143" s="169"/>
      <c r="H143" s="70">
        <f t="shared" si="5"/>
        <v>0</v>
      </c>
      <c r="I143" s="71"/>
      <c r="J143" s="72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4">
        <f>$H$143</f>
        <v>0</v>
      </c>
    </row>
    <row r="144" spans="2:22" ht="12.75">
      <c r="B144" s="4" t="str">
        <f>'criteria information summary'!B137</f>
        <v>3,3'-Dichlorobenzidine</v>
      </c>
      <c r="D144" s="4" t="str">
        <f>'criteria information summary'!D137</f>
        <v>91-94-1</v>
      </c>
      <c r="E144" s="81">
        <f>'criteria information summary'!F137</f>
        <v>0.8</v>
      </c>
      <c r="F144" s="69" t="s">
        <v>780</v>
      </c>
      <c r="G144" s="169"/>
      <c r="H144" s="70">
        <f t="shared" si="5"/>
        <v>0</v>
      </c>
      <c r="I144" s="71"/>
      <c r="J144" s="72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4">
        <f>$H$144</f>
        <v>0</v>
      </c>
    </row>
    <row r="145" spans="2:22" ht="12.75">
      <c r="B145" s="4" t="str">
        <f>'criteria information summary'!B138</f>
        <v>Dichlorodifluoromethane (Freon 12)</v>
      </c>
      <c r="D145" s="4" t="str">
        <f>'criteria information summary'!D138</f>
        <v>75-71-8</v>
      </c>
      <c r="E145" s="81">
        <f>'criteria information summary'!F138</f>
        <v>1000</v>
      </c>
      <c r="F145" s="69" t="s">
        <v>780</v>
      </c>
      <c r="G145" s="169"/>
      <c r="H145" s="70">
        <f t="shared" si="5"/>
        <v>0</v>
      </c>
      <c r="I145" s="71"/>
      <c r="J145" s="72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4"/>
    </row>
    <row r="146" spans="2:22" ht="12.75">
      <c r="B146" s="4" t="str">
        <f>'criteria information summary'!B139</f>
        <v>p,p'-Dichlorodiphenyl dichloroethane (DDD)</v>
      </c>
      <c r="D146" s="4" t="str">
        <f>'criteria information summary'!D139</f>
        <v>72-54-8</v>
      </c>
      <c r="E146" s="81">
        <f>'criteria information summary'!F139</f>
        <v>1</v>
      </c>
      <c r="F146" s="69" t="s">
        <v>780</v>
      </c>
      <c r="G146" s="169"/>
      <c r="H146" s="70">
        <f t="shared" si="5"/>
        <v>0</v>
      </c>
      <c r="I146" s="71"/>
      <c r="J146" s="72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4">
        <f>$H$146</f>
        <v>0</v>
      </c>
    </row>
    <row r="147" spans="2:22" ht="12.75">
      <c r="B147" s="4" t="str">
        <f>'criteria information summary'!B140</f>
        <v>p,p'-Dichlorodiphenyl dichloroethylene (DDE)</v>
      </c>
      <c r="D147" s="4" t="str">
        <f>'criteria information summary'!D140</f>
        <v>72-55-9</v>
      </c>
      <c r="E147" s="81">
        <f>'criteria information summary'!F140</f>
        <v>1</v>
      </c>
      <c r="F147" s="69" t="s">
        <v>780</v>
      </c>
      <c r="G147" s="169"/>
      <c r="H147" s="70">
        <f t="shared" si="5"/>
        <v>0</v>
      </c>
      <c r="I147" s="71"/>
      <c r="J147" s="72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4">
        <f>$H$147</f>
        <v>0</v>
      </c>
    </row>
    <row r="148" spans="2:22" ht="12.75">
      <c r="B148" s="4" t="str">
        <f>'criteria information summary'!B141</f>
        <v>p,p'-Dichlorodiphenyl trichloroethane (DDT)</v>
      </c>
      <c r="D148" s="4" t="str">
        <f>'criteria information summary'!D141</f>
        <v>50-29-3</v>
      </c>
      <c r="E148" s="81">
        <f>'criteria information summary'!F141</f>
        <v>1</v>
      </c>
      <c r="F148" s="69" t="s">
        <v>780</v>
      </c>
      <c r="G148" s="169"/>
      <c r="H148" s="70">
        <f aca="true" t="shared" si="6" ref="H148:H165">G148/E148</f>
        <v>0</v>
      </c>
      <c r="I148" s="71"/>
      <c r="J148" s="72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4">
        <f>$H$148</f>
        <v>0</v>
      </c>
    </row>
    <row r="149" spans="2:22" ht="12.75">
      <c r="B149" s="4" t="str">
        <f>'criteria information summary'!B142</f>
        <v>1,1-Dichloroethane</v>
      </c>
      <c r="D149" s="4" t="str">
        <f>'criteria information summary'!D142</f>
        <v>75-34-3</v>
      </c>
      <c r="E149" s="81">
        <f>'criteria information summary'!F142</f>
        <v>70</v>
      </c>
      <c r="F149" s="69" t="s">
        <v>780</v>
      </c>
      <c r="G149" s="169"/>
      <c r="H149" s="70">
        <f t="shared" si="6"/>
        <v>0</v>
      </c>
      <c r="I149" s="71"/>
      <c r="J149" s="72"/>
      <c r="K149" s="73"/>
      <c r="L149" s="73"/>
      <c r="M149" s="73"/>
      <c r="N149" s="73">
        <f>$H$149</f>
        <v>0</v>
      </c>
      <c r="O149" s="73"/>
      <c r="P149" s="73"/>
      <c r="Q149" s="73"/>
      <c r="R149" s="73"/>
      <c r="S149" s="73"/>
      <c r="T149" s="73"/>
      <c r="U149" s="73"/>
      <c r="V149" s="74"/>
    </row>
    <row r="150" spans="2:22" ht="12.75">
      <c r="B150" s="4" t="str">
        <f>'criteria information summary'!B143</f>
        <v>1,2-Dichloroethane</v>
      </c>
      <c r="D150" s="4" t="str">
        <f>'criteria information summary'!D143</f>
        <v>107-06-2</v>
      </c>
      <c r="E150" s="81">
        <f>'criteria information summary'!F143</f>
        <v>4</v>
      </c>
      <c r="F150" s="69" t="s">
        <v>780</v>
      </c>
      <c r="G150" s="169"/>
      <c r="H150" s="70">
        <f t="shared" si="6"/>
        <v>0</v>
      </c>
      <c r="I150" s="71"/>
      <c r="J150" s="72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4">
        <f>$H$150</f>
        <v>0</v>
      </c>
    </row>
    <row r="151" spans="2:22" ht="12.75">
      <c r="B151" s="4" t="str">
        <f>'criteria information summary'!B144</f>
        <v>1,1-Dichloroethylene (Vinylidene chloride)</v>
      </c>
      <c r="D151" s="4" t="str">
        <f>'criteria information summary'!D144</f>
        <v>75-35-4</v>
      </c>
      <c r="E151" s="81">
        <f>'criteria information summary'!F144</f>
        <v>6</v>
      </c>
      <c r="F151" s="69" t="s">
        <v>780</v>
      </c>
      <c r="G151" s="169"/>
      <c r="H151" s="70">
        <f t="shared" si="6"/>
        <v>0</v>
      </c>
      <c r="I151" s="71"/>
      <c r="J151" s="72"/>
      <c r="K151" s="73"/>
      <c r="L151" s="73"/>
      <c r="M151" s="73"/>
      <c r="N151" s="73"/>
      <c r="O151" s="73">
        <f>$H$151</f>
        <v>0</v>
      </c>
      <c r="P151" s="73"/>
      <c r="Q151" s="73"/>
      <c r="R151" s="73"/>
      <c r="S151" s="73"/>
      <c r="T151" s="73"/>
      <c r="U151" s="73"/>
      <c r="V151" s="74"/>
    </row>
    <row r="152" spans="2:22" ht="12.75">
      <c r="B152" s="4" t="str">
        <f>'criteria information summary'!B145</f>
        <v>1,2-Dichloroethylene, cis-</v>
      </c>
      <c r="D152" s="4" t="str">
        <f>'criteria information summary'!D145</f>
        <v>156-59-2</v>
      </c>
      <c r="E152" s="81">
        <f>'criteria information summary'!F145</f>
        <v>70</v>
      </c>
      <c r="F152" s="69" t="s">
        <v>780</v>
      </c>
      <c r="G152" s="169"/>
      <c r="H152" s="70">
        <f t="shared" si="6"/>
        <v>0</v>
      </c>
      <c r="I152" s="71"/>
      <c r="J152" s="72">
        <f>$H$152</f>
        <v>0</v>
      </c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4"/>
    </row>
    <row r="153" spans="2:22" ht="12.75">
      <c r="B153" s="4" t="str">
        <f>'criteria information summary'!B146</f>
        <v>1,2-Dichloroethylene, trans-</v>
      </c>
      <c r="D153" s="4" t="str">
        <f>'criteria information summary'!D146</f>
        <v>156-60-5</v>
      </c>
      <c r="E153" s="81">
        <f>'criteria information summary'!F146</f>
        <v>100</v>
      </c>
      <c r="F153" s="69" t="s">
        <v>780</v>
      </c>
      <c r="G153" s="169"/>
      <c r="H153" s="70">
        <f t="shared" si="6"/>
        <v>0</v>
      </c>
      <c r="I153" s="71"/>
      <c r="J153" s="72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4"/>
    </row>
    <row r="154" spans="2:22" ht="12.75">
      <c r="B154" s="4" t="str">
        <f>'criteria information summary'!B147</f>
        <v>Dichloromethane (methylene chloride)</v>
      </c>
      <c r="D154" s="4" t="str">
        <f>'criteria information summary'!D147</f>
        <v>75-09-2</v>
      </c>
      <c r="E154" s="81">
        <f>'criteria information summary'!F147</f>
        <v>50</v>
      </c>
      <c r="F154" s="69" t="s">
        <v>780</v>
      </c>
      <c r="G154" s="169"/>
      <c r="H154" s="70">
        <f t="shared" si="6"/>
        <v>0</v>
      </c>
      <c r="I154" s="71"/>
      <c r="J154" s="72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4">
        <f>$H$154</f>
        <v>0</v>
      </c>
    </row>
    <row r="155" spans="2:22" ht="12.75">
      <c r="B155" s="4" t="str">
        <f>'criteria information summary'!B148</f>
        <v>2,4-Dichlorophenol</v>
      </c>
      <c r="D155" s="4" t="str">
        <f>'criteria information summary'!D148</f>
        <v>120-83-2</v>
      </c>
      <c r="E155" s="81">
        <f>'criteria information summary'!F148</f>
        <v>20</v>
      </c>
      <c r="F155" s="69" t="s">
        <v>780</v>
      </c>
      <c r="G155" s="169"/>
      <c r="H155" s="70">
        <f t="shared" si="6"/>
        <v>0</v>
      </c>
      <c r="I155" s="71"/>
      <c r="J155" s="72"/>
      <c r="K155" s="73"/>
      <c r="L155" s="73"/>
      <c r="M155" s="73">
        <f>$H$155</f>
        <v>0</v>
      </c>
      <c r="N155" s="73"/>
      <c r="O155" s="73"/>
      <c r="P155" s="73"/>
      <c r="Q155" s="73"/>
      <c r="R155" s="73"/>
      <c r="S155" s="73"/>
      <c r="T155" s="73"/>
      <c r="U155" s="73"/>
      <c r="V155" s="74"/>
    </row>
    <row r="156" spans="2:22" ht="12.75">
      <c r="B156" s="4" t="str">
        <f>'criteria information summary'!B149</f>
        <v>2,4-Dichlorophenoxyacetic acid (2,4-D)</v>
      </c>
      <c r="D156" s="4" t="str">
        <f>'criteria information summary'!D149</f>
        <v>94-75-7</v>
      </c>
      <c r="E156" s="81">
        <f>'criteria information summary'!F149</f>
        <v>70</v>
      </c>
      <c r="F156" s="69" t="s">
        <v>780</v>
      </c>
      <c r="G156" s="169"/>
      <c r="H156" s="70">
        <f t="shared" si="6"/>
        <v>0</v>
      </c>
      <c r="I156" s="71"/>
      <c r="J156" s="72">
        <f>$H$156</f>
        <v>0</v>
      </c>
      <c r="K156" s="73"/>
      <c r="L156" s="73"/>
      <c r="M156" s="73"/>
      <c r="N156" s="73">
        <f>$H$156</f>
        <v>0</v>
      </c>
      <c r="O156" s="73">
        <f>$H$156</f>
        <v>0</v>
      </c>
      <c r="P156" s="73"/>
      <c r="Q156" s="73"/>
      <c r="R156" s="73"/>
      <c r="S156" s="73"/>
      <c r="T156" s="73"/>
      <c r="U156" s="73"/>
      <c r="V156" s="74"/>
    </row>
    <row r="157" spans="2:22" ht="12.75">
      <c r="B157" s="4" t="str">
        <f>'criteria information summary'!B150</f>
        <v>4-(2,4-Dichlorophenoxy)butyric acid (2,4-DB)</v>
      </c>
      <c r="D157" s="4" t="str">
        <f>'criteria information summary'!D150</f>
        <v>94-82-6</v>
      </c>
      <c r="E157" s="81">
        <f>'criteria information summary'!F150</f>
        <v>60</v>
      </c>
      <c r="F157" s="69" t="s">
        <v>781</v>
      </c>
      <c r="G157" s="169"/>
      <c r="H157" s="70">
        <f t="shared" si="6"/>
        <v>0</v>
      </c>
      <c r="I157" s="71"/>
      <c r="J157" s="72">
        <f>$H$157</f>
        <v>0</v>
      </c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4"/>
    </row>
    <row r="158" spans="2:22" ht="12.75">
      <c r="B158" s="4" t="str">
        <f>'criteria information summary'!B151</f>
        <v>1,2-Dichloropropane</v>
      </c>
      <c r="D158" s="4" t="str">
        <f>'criteria information summary'!D151</f>
        <v>78-87-5</v>
      </c>
      <c r="E158" s="81">
        <f>'criteria information summary'!F151</f>
        <v>5</v>
      </c>
      <c r="F158" s="69" t="s">
        <v>780</v>
      </c>
      <c r="G158" s="169"/>
      <c r="H158" s="70">
        <f t="shared" si="6"/>
        <v>0</v>
      </c>
      <c r="I158" s="71"/>
      <c r="J158" s="72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4">
        <f>$H$158</f>
        <v>0</v>
      </c>
    </row>
    <row r="159" spans="2:22" ht="12.75">
      <c r="B159" s="4" t="str">
        <f>'criteria information summary'!B152</f>
        <v>1,3-Dichloropropene (cis-,trans-, mixture-)</v>
      </c>
      <c r="D159" s="4" t="str">
        <f>'criteria information summary'!D152</f>
        <v>542-75-6</v>
      </c>
      <c r="E159" s="81">
        <f>'criteria information summary'!F152</f>
        <v>2</v>
      </c>
      <c r="F159" s="69" t="s">
        <v>780</v>
      </c>
      <c r="G159" s="169"/>
      <c r="H159" s="70">
        <f t="shared" si="6"/>
        <v>0</v>
      </c>
      <c r="I159" s="71"/>
      <c r="J159" s="72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4">
        <f>$H$159</f>
        <v>0</v>
      </c>
    </row>
    <row r="160" spans="2:22" ht="12.75">
      <c r="B160" s="95" t="str">
        <f>'criteria information summary'!B153</f>
        <v>Dieldrin</v>
      </c>
      <c r="D160" s="4" t="str">
        <f>'criteria information summary'!D153</f>
        <v>60-57-1</v>
      </c>
      <c r="E160" s="81">
        <f>'criteria information summary'!F153</f>
        <v>0.02</v>
      </c>
      <c r="F160" s="163" t="s">
        <v>781</v>
      </c>
      <c r="G160" s="169"/>
      <c r="H160" s="70">
        <f t="shared" si="6"/>
        <v>0</v>
      </c>
      <c r="I160" s="71"/>
      <c r="J160" s="72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4">
        <f>$H$160</f>
        <v>0</v>
      </c>
    </row>
    <row r="161" spans="2:22" ht="12.75">
      <c r="B161" s="95" t="str">
        <f>'criteria information summary'!B154</f>
        <v>Di(2-ethylhexyl)adipate</v>
      </c>
      <c r="D161" s="4" t="str">
        <f>'criteria information summary'!D154</f>
        <v>103-23-1</v>
      </c>
      <c r="E161" s="68">
        <f>'criteria information summary'!J154</f>
        <v>400</v>
      </c>
      <c r="F161" s="69" t="s">
        <v>20</v>
      </c>
      <c r="G161" s="169"/>
      <c r="H161" s="70">
        <f t="shared" si="6"/>
        <v>0</v>
      </c>
      <c r="I161" s="71"/>
      <c r="J161" s="72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4"/>
    </row>
    <row r="162" spans="2:22" ht="21.75">
      <c r="B162" s="243" t="str">
        <f>'criteria information summary'!B155</f>
        <v>Di(2-ethylhexyl)-phthalate (DEHP or bis(2-ethylhexyl)phthalate)</v>
      </c>
      <c r="D162" s="4" t="str">
        <f>'criteria information summary'!D155</f>
        <v>117-81-7</v>
      </c>
      <c r="E162" s="81">
        <f>'criteria information summary'!F155</f>
        <v>20</v>
      </c>
      <c r="F162" s="69" t="s">
        <v>780</v>
      </c>
      <c r="G162" s="169"/>
      <c r="H162" s="70">
        <f t="shared" si="6"/>
        <v>0</v>
      </c>
      <c r="I162" s="71"/>
      <c r="J162" s="72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4">
        <f>$H$162</f>
        <v>0</v>
      </c>
    </row>
    <row r="163" spans="2:22" ht="12.75">
      <c r="B163" s="4" t="str">
        <f>'criteria information summary'!B156</f>
        <v>Diethyl phthalate  (PAE)</v>
      </c>
      <c r="D163" s="4" t="str">
        <f>'criteria information summary'!D156</f>
        <v>84-66-2</v>
      </c>
      <c r="E163" s="81">
        <f>'criteria information summary'!F156</f>
        <v>6000</v>
      </c>
      <c r="F163" s="69" t="s">
        <v>780</v>
      </c>
      <c r="G163" s="169"/>
      <c r="H163" s="70">
        <f t="shared" si="6"/>
        <v>0</v>
      </c>
      <c r="I163" s="71"/>
      <c r="J163" s="72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4"/>
    </row>
    <row r="164" spans="2:22" ht="12.75">
      <c r="B164" s="4" t="str">
        <f>'criteria information summary'!B157</f>
        <v>Diisopropyl methylphosphonate</v>
      </c>
      <c r="D164" s="4" t="str">
        <f>'criteria information summary'!D157</f>
        <v>1445-75-6</v>
      </c>
      <c r="E164" s="68">
        <f>'criteria information summary'!N157</f>
        <v>600</v>
      </c>
      <c r="F164" s="69" t="s">
        <v>779</v>
      </c>
      <c r="G164" s="169"/>
      <c r="H164" s="70">
        <f aca="true" t="shared" si="7" ref="H164:H197">G164/E164</f>
        <v>0</v>
      </c>
      <c r="I164" s="71"/>
      <c r="J164" s="72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4"/>
    </row>
    <row r="165" spans="2:22" ht="12.75">
      <c r="B165" s="4" t="str">
        <f>'criteria information summary'!B158</f>
        <v>Dimethoate</v>
      </c>
      <c r="D165" s="4" t="str">
        <f>'criteria information summary'!D158</f>
        <v>60-51-5</v>
      </c>
      <c r="E165" s="81">
        <f>'criteria information summary'!F158</f>
        <v>1</v>
      </c>
      <c r="F165" s="69" t="s">
        <v>781</v>
      </c>
      <c r="G165" s="169"/>
      <c r="H165" s="70">
        <f t="shared" si="6"/>
        <v>0</v>
      </c>
      <c r="I165" s="71"/>
      <c r="J165" s="72"/>
      <c r="K165" s="73">
        <f>H165</f>
        <v>0</v>
      </c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4"/>
    </row>
    <row r="166" spans="2:22" ht="12.75">
      <c r="B166" s="4" t="str">
        <f>'criteria information summary'!B159</f>
        <v>Dimethrin</v>
      </c>
      <c r="D166" s="4" t="str">
        <f>'criteria information summary'!D159</f>
        <v>67239-16-1</v>
      </c>
      <c r="E166" s="68">
        <f>'criteria information summary'!N159</f>
        <v>2000</v>
      </c>
      <c r="F166" s="69" t="s">
        <v>779</v>
      </c>
      <c r="G166" s="169"/>
      <c r="H166" s="70">
        <f t="shared" si="7"/>
        <v>0</v>
      </c>
      <c r="I166" s="71"/>
      <c r="J166" s="72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4"/>
    </row>
    <row r="167" spans="2:22" ht="12.75">
      <c r="B167" s="175" t="str">
        <f>'criteria information summary'!B160</f>
        <v>7,12-Dimethylbenzanthracene</v>
      </c>
      <c r="C167" s="176"/>
      <c r="D167" s="175" t="str">
        <f>'criteria information summary'!D160</f>
        <v>57-97-6</v>
      </c>
      <c r="E167" s="242" t="s">
        <v>177</v>
      </c>
      <c r="F167" s="183"/>
      <c r="G167" s="169"/>
      <c r="H167" s="70"/>
      <c r="I167" s="71"/>
      <c r="J167" s="72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4"/>
    </row>
    <row r="168" spans="2:22" ht="12.75">
      <c r="B168" s="4" t="str">
        <f>'criteria information summary'!B161</f>
        <v>Dimethyl methylphosphonate</v>
      </c>
      <c r="D168" s="4" t="str">
        <f>'criteria information summary'!D161</f>
        <v>756-79-6</v>
      </c>
      <c r="E168" s="68">
        <f>'criteria information summary'!N161</f>
        <v>100</v>
      </c>
      <c r="F168" s="69" t="s">
        <v>779</v>
      </c>
      <c r="G168" s="169"/>
      <c r="H168" s="70">
        <f t="shared" si="7"/>
        <v>0</v>
      </c>
      <c r="I168" s="71"/>
      <c r="J168" s="72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4"/>
    </row>
    <row r="169" spans="2:22" ht="12.75">
      <c r="B169" s="4" t="str">
        <f>'criteria information summary'!B162</f>
        <v>2,4-Dimethylphenol</v>
      </c>
      <c r="D169" s="4" t="str">
        <f>'criteria information summary'!D162</f>
        <v>105-67-9</v>
      </c>
      <c r="E169" s="81">
        <f>'criteria information summary'!F162</f>
        <v>100</v>
      </c>
      <c r="F169" s="69" t="s">
        <v>780</v>
      </c>
      <c r="G169" s="169"/>
      <c r="H169" s="70">
        <f t="shared" si="7"/>
        <v>0</v>
      </c>
      <c r="I169" s="71"/>
      <c r="J169" s="72">
        <f>$H$169</f>
        <v>0</v>
      </c>
      <c r="K169" s="73">
        <f>$H$169</f>
        <v>0</v>
      </c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4"/>
    </row>
    <row r="170" spans="2:22" ht="12.75">
      <c r="B170" s="4" t="str">
        <f>'criteria information summary'!B163</f>
        <v>Dimethyl phthalate (PAE)</v>
      </c>
      <c r="D170" s="4" t="str">
        <f>'criteria information summary'!D163</f>
        <v>131-11-3</v>
      </c>
      <c r="E170" s="81">
        <f>'criteria information summary'!F163</f>
        <v>70000</v>
      </c>
      <c r="F170" s="69" t="s">
        <v>780</v>
      </c>
      <c r="G170" s="169"/>
      <c r="H170" s="70">
        <f t="shared" si="7"/>
        <v>0</v>
      </c>
      <c r="I170" s="71"/>
      <c r="J170" s="72"/>
      <c r="K170" s="73"/>
      <c r="L170" s="73"/>
      <c r="M170" s="73"/>
      <c r="N170" s="73">
        <f>$H$170</f>
        <v>0</v>
      </c>
      <c r="O170" s="73"/>
      <c r="P170" s="73"/>
      <c r="Q170" s="73"/>
      <c r="R170" s="73"/>
      <c r="S170" s="73"/>
      <c r="T170" s="73"/>
      <c r="U170" s="73"/>
      <c r="V170" s="74"/>
    </row>
    <row r="171" spans="2:22" ht="12.75">
      <c r="B171" s="4" t="str">
        <f>'criteria information summary'!B164</f>
        <v>1,3-Dinitrobenzene (m-)</v>
      </c>
      <c r="D171" s="4" t="str">
        <f>'criteria information summary'!D164</f>
        <v>99-65-0</v>
      </c>
      <c r="E171" s="68">
        <f>'criteria information summary'!N164</f>
        <v>1</v>
      </c>
      <c r="F171" s="69" t="s">
        <v>779</v>
      </c>
      <c r="G171" s="169"/>
      <c r="H171" s="70">
        <f t="shared" si="7"/>
        <v>0</v>
      </c>
      <c r="I171" s="71"/>
      <c r="J171" s="72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4"/>
    </row>
    <row r="172" spans="2:22" ht="12.75">
      <c r="B172" s="4" t="str">
        <f>'criteria information summary'!B165</f>
        <v>2,4-Dinitrophenol</v>
      </c>
      <c r="D172" s="4" t="str">
        <f>'criteria information summary'!D165</f>
        <v>51-28-5</v>
      </c>
      <c r="E172" s="81">
        <f>'criteria information summary'!F165</f>
        <v>10</v>
      </c>
      <c r="F172" s="69" t="s">
        <v>780</v>
      </c>
      <c r="G172" s="169"/>
      <c r="H172" s="70">
        <f t="shared" si="7"/>
        <v>0</v>
      </c>
      <c r="I172" s="71"/>
      <c r="J172" s="72"/>
      <c r="K172" s="73"/>
      <c r="L172" s="73">
        <f>$H$172</f>
        <v>0</v>
      </c>
      <c r="M172" s="73"/>
      <c r="N172" s="73"/>
      <c r="O172" s="73"/>
      <c r="P172" s="73"/>
      <c r="Q172" s="73"/>
      <c r="R172" s="73"/>
      <c r="S172" s="73"/>
      <c r="T172" s="73"/>
      <c r="U172" s="73"/>
      <c r="V172" s="74"/>
    </row>
    <row r="173" spans="2:22" s="119" customFormat="1" ht="12.75">
      <c r="B173" s="175" t="str">
        <f>'criteria information summary'!B166</f>
        <v>1,6-Dinitropyrene</v>
      </c>
      <c r="C173" s="176"/>
      <c r="D173" s="175" t="str">
        <f>'criteria information summary'!D166</f>
        <v>42397-64-8</v>
      </c>
      <c r="E173" s="242" t="s">
        <v>177</v>
      </c>
      <c r="F173" s="183"/>
      <c r="G173" s="184"/>
      <c r="H173" s="185"/>
      <c r="I173" s="71"/>
      <c r="J173" s="186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8"/>
    </row>
    <row r="174" spans="2:22" s="119" customFormat="1" ht="12.75">
      <c r="B174" s="175" t="str">
        <f>'criteria information summary'!B167</f>
        <v>1,8-Dinitropyrene</v>
      </c>
      <c r="C174" s="176"/>
      <c r="D174" s="175" t="str">
        <f>'criteria information summary'!D167</f>
        <v>42397-65-9</v>
      </c>
      <c r="E174" s="242" t="s">
        <v>177</v>
      </c>
      <c r="F174" s="183"/>
      <c r="G174" s="184"/>
      <c r="H174" s="185"/>
      <c r="I174" s="71"/>
      <c r="J174" s="186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8"/>
    </row>
    <row r="175" spans="2:22" ht="12.75">
      <c r="B175" s="4" t="str">
        <f>'criteria information summary'!B168</f>
        <v>2,4-Dinitrotoluene</v>
      </c>
      <c r="D175" s="4" t="str">
        <f>'criteria information summary'!D168</f>
        <v>121-14-2</v>
      </c>
      <c r="E175" s="81">
        <f>'criteria information summary'!M168</f>
        <v>0.5</v>
      </c>
      <c r="F175" s="69" t="s">
        <v>783</v>
      </c>
      <c r="G175" s="169"/>
      <c r="H175" s="70">
        <f t="shared" si="7"/>
        <v>0</v>
      </c>
      <c r="I175" s="71"/>
      <c r="J175" s="72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4">
        <f>$H$175</f>
        <v>0</v>
      </c>
    </row>
    <row r="176" spans="2:22" ht="12.75">
      <c r="B176" s="4" t="str">
        <f>'criteria information summary'!B169</f>
        <v>2,6-Dinitrotoluene</v>
      </c>
      <c r="D176" s="4" t="str">
        <f>'criteria information summary'!D169</f>
        <v>606-20-2</v>
      </c>
      <c r="E176" s="81">
        <f>'criteria information summary'!M169</f>
        <v>0.5</v>
      </c>
      <c r="F176" s="69" t="s">
        <v>783</v>
      </c>
      <c r="G176" s="169"/>
      <c r="H176" s="70">
        <f t="shared" si="7"/>
        <v>0</v>
      </c>
      <c r="I176" s="71"/>
      <c r="J176" s="72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4">
        <f>$H$176</f>
        <v>0</v>
      </c>
    </row>
    <row r="177" spans="2:22" ht="12.75">
      <c r="B177" s="4" t="str">
        <f>'criteria information summary'!B170</f>
        <v>Dinitrotoluene mixture (technical grade)</v>
      </c>
      <c r="D177" s="4">
        <f>'criteria information summary'!D170</f>
        <v>0</v>
      </c>
      <c r="E177" s="81">
        <f>'criteria information summary'!M170</f>
        <v>0.5</v>
      </c>
      <c r="F177" s="69" t="s">
        <v>783</v>
      </c>
      <c r="G177" s="169"/>
      <c r="H177" s="70">
        <f t="shared" si="7"/>
        <v>0</v>
      </c>
      <c r="I177" s="71"/>
      <c r="J177" s="72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4">
        <f>$H$177</f>
        <v>0</v>
      </c>
    </row>
    <row r="178" spans="2:22" ht="12.75">
      <c r="B178" s="4" t="str">
        <f>'criteria information summary'!B171</f>
        <v>Dinoseb</v>
      </c>
      <c r="D178" s="4" t="str">
        <f>'criteria information summary'!D171</f>
        <v>88-85-7</v>
      </c>
      <c r="E178" s="68">
        <f>'criteria information summary'!J171</f>
        <v>7</v>
      </c>
      <c r="F178" s="69" t="s">
        <v>781</v>
      </c>
      <c r="G178" s="169"/>
      <c r="H178" s="70">
        <f t="shared" si="7"/>
        <v>0</v>
      </c>
      <c r="I178" s="71"/>
      <c r="J178" s="72"/>
      <c r="K178" s="73"/>
      <c r="L178" s="73"/>
      <c r="M178" s="73"/>
      <c r="N178" s="73"/>
      <c r="O178" s="73"/>
      <c r="P178" s="73"/>
      <c r="Q178" s="73"/>
      <c r="R178" s="73">
        <f>H178</f>
        <v>0</v>
      </c>
      <c r="S178" s="73"/>
      <c r="T178" s="73"/>
      <c r="U178" s="73"/>
      <c r="V178" s="74"/>
    </row>
    <row r="179" spans="2:22" ht="12.75">
      <c r="B179" s="4" t="str">
        <f>'criteria information summary'!B172</f>
        <v>Dioxane, p- (1,4-Dioxane)</v>
      </c>
      <c r="D179" s="4" t="str">
        <f>'criteria information summary'!D172</f>
        <v>123-91-1</v>
      </c>
      <c r="E179" s="81">
        <f>'criteria information summary'!M172</f>
        <v>30</v>
      </c>
      <c r="F179" s="69" t="s">
        <v>783</v>
      </c>
      <c r="G179" s="169"/>
      <c r="H179" s="70">
        <f t="shared" si="7"/>
        <v>0</v>
      </c>
      <c r="I179" s="71"/>
      <c r="J179" s="72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4">
        <f>$H$179</f>
        <v>0</v>
      </c>
    </row>
    <row r="180" spans="2:22" ht="12.75">
      <c r="B180" s="4" t="str">
        <f>'criteria information summary'!B173</f>
        <v>Diphenamid</v>
      </c>
      <c r="D180" s="4" t="str">
        <f>'criteria information summary'!D173</f>
        <v>957-51-7</v>
      </c>
      <c r="E180" s="68">
        <f>'criteria information summary'!N173</f>
        <v>200</v>
      </c>
      <c r="F180" s="69" t="s">
        <v>779</v>
      </c>
      <c r="G180" s="169"/>
      <c r="H180" s="70">
        <f t="shared" si="7"/>
        <v>0</v>
      </c>
      <c r="I180" s="71"/>
      <c r="J180" s="72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4"/>
    </row>
    <row r="181" spans="2:22" ht="12.75">
      <c r="B181" s="4" t="str">
        <f>'criteria information summary'!B174</f>
        <v>Diphenylamine</v>
      </c>
      <c r="D181" s="4" t="str">
        <f>'criteria information summary'!D174</f>
        <v>122-39-4</v>
      </c>
      <c r="E181" s="68">
        <f>'criteria information summary'!N174</f>
        <v>200</v>
      </c>
      <c r="F181" s="69" t="s">
        <v>779</v>
      </c>
      <c r="G181" s="169"/>
      <c r="H181" s="70">
        <f t="shared" si="7"/>
        <v>0</v>
      </c>
      <c r="I181" s="71"/>
      <c r="J181" s="72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4"/>
    </row>
    <row r="182" spans="2:22" ht="12.75">
      <c r="B182" s="4" t="str">
        <f>'criteria information summary'!B175</f>
        <v>Diquat</v>
      </c>
      <c r="D182" s="4" t="str">
        <f>'criteria information summary'!D175</f>
        <v>85-00-7</v>
      </c>
      <c r="E182" s="68">
        <f>'criteria information summary'!J175</f>
        <v>20</v>
      </c>
      <c r="F182" s="69" t="s">
        <v>20</v>
      </c>
      <c r="G182" s="169"/>
      <c r="H182" s="70">
        <f t="shared" si="7"/>
        <v>0</v>
      </c>
      <c r="I182" s="71"/>
      <c r="J182" s="72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4"/>
    </row>
    <row r="183" spans="2:22" ht="12.75">
      <c r="B183" s="4" t="str">
        <f>'criteria information summary'!B176</f>
        <v>Disulfoton</v>
      </c>
      <c r="D183" s="4" t="str">
        <f>'criteria information summary'!D176</f>
        <v>298-04-4</v>
      </c>
      <c r="E183" s="81">
        <f>'criteria information summary'!F176</f>
        <v>0.3</v>
      </c>
      <c r="F183" s="69" t="s">
        <v>780</v>
      </c>
      <c r="G183" s="169"/>
      <c r="H183" s="70">
        <f t="shared" si="7"/>
        <v>0</v>
      </c>
      <c r="I183" s="71"/>
      <c r="J183" s="72"/>
      <c r="K183" s="73">
        <f>$H$183</f>
        <v>0</v>
      </c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4"/>
    </row>
    <row r="184" spans="2:22" ht="12.75">
      <c r="B184" s="4" t="str">
        <f>'criteria information summary'!B177</f>
        <v>1,4-Dithiane</v>
      </c>
      <c r="D184" s="4" t="str">
        <f>'criteria information summary'!D177</f>
        <v>505-29-3</v>
      </c>
      <c r="E184" s="68">
        <f>'criteria information summary'!N177</f>
        <v>80</v>
      </c>
      <c r="F184" s="69" t="s">
        <v>779</v>
      </c>
      <c r="G184" s="169"/>
      <c r="H184" s="70">
        <f t="shared" si="7"/>
        <v>0</v>
      </c>
      <c r="I184" s="71"/>
      <c r="J184" s="72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4"/>
    </row>
    <row r="185" spans="2:22" ht="12.75">
      <c r="B185" s="4" t="str">
        <f>'criteria information summary'!B178</f>
        <v>Diuron</v>
      </c>
      <c r="D185" s="4" t="str">
        <f>'criteria information summary'!D178</f>
        <v>330-54-1</v>
      </c>
      <c r="E185" s="68">
        <f>'criteria information summary'!N178</f>
        <v>10</v>
      </c>
      <c r="F185" s="69" t="s">
        <v>779</v>
      </c>
      <c r="G185" s="169"/>
      <c r="H185" s="70">
        <f t="shared" si="7"/>
        <v>0</v>
      </c>
      <c r="I185" s="71"/>
      <c r="J185" s="72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4"/>
    </row>
    <row r="186" spans="2:22" s="119" customFormat="1" ht="12.75">
      <c r="B186" s="175" t="str">
        <f>'criteria information summary'!B179</f>
        <v>Endosulfan</v>
      </c>
      <c r="C186" s="176"/>
      <c r="D186" s="175" t="str">
        <f>'criteria information summary'!D179</f>
        <v>115-29-7</v>
      </c>
      <c r="E186" s="68">
        <f>'criteria information summary'!F179</f>
        <v>40</v>
      </c>
      <c r="F186" s="183" t="s">
        <v>781</v>
      </c>
      <c r="G186" s="184"/>
      <c r="H186" s="70">
        <f t="shared" si="7"/>
        <v>0</v>
      </c>
      <c r="I186" s="71"/>
      <c r="J186" s="186"/>
      <c r="K186" s="187"/>
      <c r="L186" s="187"/>
      <c r="M186" s="187"/>
      <c r="N186" s="187">
        <f>H186</f>
        <v>0</v>
      </c>
      <c r="O186" s="187"/>
      <c r="P186" s="187"/>
      <c r="Q186" s="187"/>
      <c r="R186" s="187"/>
      <c r="S186" s="187"/>
      <c r="T186" s="187"/>
      <c r="U186" s="187">
        <f>H186</f>
        <v>0</v>
      </c>
      <c r="V186" s="188"/>
    </row>
    <row r="187" spans="2:22" ht="12.75">
      <c r="B187" s="4" t="str">
        <f>'criteria information summary'!B180</f>
        <v>Endothall</v>
      </c>
      <c r="D187" s="4" t="str">
        <f>'criteria information summary'!D180</f>
        <v>145-73-3</v>
      </c>
      <c r="E187" s="68">
        <f>'criteria information summary'!J180</f>
        <v>100</v>
      </c>
      <c r="F187" s="69" t="s">
        <v>20</v>
      </c>
      <c r="G187" s="169"/>
      <c r="H187" s="70">
        <f t="shared" si="7"/>
        <v>0</v>
      </c>
      <c r="I187" s="71"/>
      <c r="J187" s="72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4"/>
    </row>
    <row r="188" spans="2:22" ht="12.75">
      <c r="B188" s="4" t="str">
        <f>'criteria information summary'!B181</f>
        <v>Endrin</v>
      </c>
      <c r="D188" s="4" t="str">
        <f>'criteria information summary'!D181</f>
        <v>72-20-8</v>
      </c>
      <c r="E188" s="68">
        <f>'criteria information summary'!J181</f>
        <v>2</v>
      </c>
      <c r="F188" s="69" t="s">
        <v>781</v>
      </c>
      <c r="G188" s="169"/>
      <c r="H188" s="70">
        <f t="shared" si="7"/>
        <v>0</v>
      </c>
      <c r="I188" s="71"/>
      <c r="J188" s="72"/>
      <c r="K188" s="73"/>
      <c r="L188" s="73"/>
      <c r="M188" s="73"/>
      <c r="N188" s="73"/>
      <c r="O188" s="73">
        <f>H188</f>
        <v>0</v>
      </c>
      <c r="P188" s="73"/>
      <c r="Q188" s="73"/>
      <c r="R188" s="73"/>
      <c r="S188" s="73"/>
      <c r="T188" s="73"/>
      <c r="U188" s="73"/>
      <c r="V188" s="74"/>
    </row>
    <row r="189" spans="2:22" ht="12.75">
      <c r="B189" s="4" t="str">
        <f>'criteria information summary'!B182</f>
        <v>Epichlorohydrin</v>
      </c>
      <c r="D189" s="4" t="str">
        <f>'criteria information summary'!D182</f>
        <v>106-89-8</v>
      </c>
      <c r="E189" s="81">
        <f>'criteria information summary'!M182</f>
        <v>40</v>
      </c>
      <c r="F189" s="69" t="s">
        <v>783</v>
      </c>
      <c r="G189" s="169"/>
      <c r="H189" s="70">
        <f t="shared" si="7"/>
        <v>0</v>
      </c>
      <c r="I189" s="71"/>
      <c r="J189" s="72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4">
        <f>$H$189</f>
        <v>0</v>
      </c>
    </row>
    <row r="190" spans="2:22" s="119" customFormat="1" ht="12.75">
      <c r="B190" s="175" t="str">
        <f>'criteria information summary'!B183</f>
        <v>Ethafluralin</v>
      </c>
      <c r="C190" s="176"/>
      <c r="D190" s="175" t="str">
        <f>'criteria information summary'!D183</f>
        <v>5523-68-6</v>
      </c>
      <c r="E190" s="81">
        <f>'criteria information summary'!F183</f>
        <v>300</v>
      </c>
      <c r="F190" s="183" t="s">
        <v>781</v>
      </c>
      <c r="G190" s="184"/>
      <c r="H190" s="70">
        <f t="shared" si="7"/>
        <v>0</v>
      </c>
      <c r="I190" s="71"/>
      <c r="J190" s="186">
        <f>H190</f>
        <v>0</v>
      </c>
      <c r="K190" s="187"/>
      <c r="L190" s="187"/>
      <c r="M190" s="187"/>
      <c r="N190" s="187"/>
      <c r="O190" s="187">
        <f>H17</f>
        <v>0</v>
      </c>
      <c r="P190" s="187"/>
      <c r="Q190" s="187"/>
      <c r="R190" s="187"/>
      <c r="S190" s="187"/>
      <c r="T190" s="187"/>
      <c r="U190" s="187"/>
      <c r="V190" s="188"/>
    </row>
    <row r="191" spans="2:22" ht="12.75">
      <c r="B191" s="4" t="str">
        <f>'criteria information summary'!B184</f>
        <v>Ethylbenzene</v>
      </c>
      <c r="D191" s="4" t="str">
        <f>'criteria information summary'!D184</f>
        <v>100-41-4</v>
      </c>
      <c r="E191" s="81">
        <f>'criteria information summary'!F184</f>
        <v>700</v>
      </c>
      <c r="F191" s="69" t="s">
        <v>780</v>
      </c>
      <c r="G191" s="169"/>
      <c r="H191" s="70">
        <f t="shared" si="7"/>
        <v>0</v>
      </c>
      <c r="I191" s="71"/>
      <c r="J191" s="72"/>
      <c r="K191" s="73"/>
      <c r="L191" s="73"/>
      <c r="M191" s="73"/>
      <c r="N191" s="73">
        <f>$H$191</f>
        <v>0</v>
      </c>
      <c r="O191" s="73">
        <f>$H$191</f>
        <v>0</v>
      </c>
      <c r="P191" s="73"/>
      <c r="Q191" s="73"/>
      <c r="R191" s="73"/>
      <c r="S191" s="73"/>
      <c r="T191" s="73"/>
      <c r="U191" s="73"/>
      <c r="V191" s="74"/>
    </row>
    <row r="192" spans="2:22" ht="12.75">
      <c r="B192" s="4" t="str">
        <f>'criteria information summary'!B185</f>
        <v>S-Ethyl dipropylthio-carbamate (EPTC)</v>
      </c>
      <c r="D192" s="4" t="str">
        <f>'criteria information summary'!D185</f>
        <v>759-94-4</v>
      </c>
      <c r="E192" s="81">
        <f>'criteria information summary'!F185</f>
        <v>200</v>
      </c>
      <c r="F192" s="69" t="s">
        <v>780</v>
      </c>
      <c r="G192" s="169"/>
      <c r="H192" s="70">
        <f t="shared" si="7"/>
        <v>0</v>
      </c>
      <c r="I192" s="71"/>
      <c r="J192" s="72">
        <f>$H$192</f>
        <v>0</v>
      </c>
      <c r="K192" s="73">
        <f>$H$192</f>
        <v>0</v>
      </c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4"/>
    </row>
    <row r="193" spans="2:22" ht="12.75">
      <c r="B193" s="4" t="str">
        <f>'criteria information summary'!B186</f>
        <v>Ethyl ether</v>
      </c>
      <c r="D193" s="4" t="str">
        <f>'criteria information summary'!D186</f>
        <v>60-29-7</v>
      </c>
      <c r="E193" s="81">
        <f>'criteria information summary'!F186</f>
        <v>1000</v>
      </c>
      <c r="F193" s="69" t="s">
        <v>780</v>
      </c>
      <c r="G193" s="169"/>
      <c r="H193" s="70">
        <f t="shared" si="7"/>
        <v>0</v>
      </c>
      <c r="I193" s="71"/>
      <c r="J193" s="72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4"/>
    </row>
    <row r="194" spans="2:22" ht="12.75">
      <c r="B194" s="4" t="str">
        <f>'criteria information summary'!B187</f>
        <v>Ethylene glycol</v>
      </c>
      <c r="D194" s="4" t="str">
        <f>'criteria information summary'!D187</f>
        <v>107-21-1</v>
      </c>
      <c r="E194" s="81">
        <f>'criteria information summary'!F187</f>
        <v>10000</v>
      </c>
      <c r="F194" s="69" t="s">
        <v>780</v>
      </c>
      <c r="G194" s="169"/>
      <c r="H194" s="70">
        <f t="shared" si="7"/>
        <v>0</v>
      </c>
      <c r="I194" s="71"/>
      <c r="J194" s="72"/>
      <c r="K194" s="73"/>
      <c r="L194" s="73"/>
      <c r="M194" s="73"/>
      <c r="N194" s="73">
        <f>$H$194</f>
        <v>0</v>
      </c>
      <c r="O194" s="73"/>
      <c r="P194" s="73"/>
      <c r="Q194" s="73"/>
      <c r="R194" s="73"/>
      <c r="S194" s="73"/>
      <c r="T194" s="73"/>
      <c r="U194" s="73"/>
      <c r="V194" s="74"/>
    </row>
    <row r="195" spans="2:22" ht="12.75">
      <c r="B195" s="4" t="str">
        <f>'criteria information summary'!B188</f>
        <v>ETU (Ethylene Thiourea)</v>
      </c>
      <c r="D195" s="4" t="str">
        <f>'criteria information summary'!D188</f>
        <v>96-45-7</v>
      </c>
      <c r="E195" s="81">
        <f>'criteria information summary'!M188</f>
        <v>2</v>
      </c>
      <c r="F195" s="69" t="s">
        <v>783</v>
      </c>
      <c r="G195" s="169"/>
      <c r="H195" s="70">
        <f t="shared" si="7"/>
        <v>0</v>
      </c>
      <c r="I195" s="71"/>
      <c r="J195" s="72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4">
        <f>$H$195</f>
        <v>0</v>
      </c>
    </row>
    <row r="196" spans="2:22" ht="12.75">
      <c r="B196" s="4" t="str">
        <f>'criteria information summary'!B189</f>
        <v>Fenamiphos</v>
      </c>
      <c r="D196" s="4" t="str">
        <f>'criteria information summary'!D189</f>
        <v>222224-92-6</v>
      </c>
      <c r="E196" s="68">
        <f>'criteria information summary'!N189</f>
        <v>2</v>
      </c>
      <c r="F196" s="69" t="s">
        <v>779</v>
      </c>
      <c r="G196" s="169"/>
      <c r="H196" s="70">
        <f t="shared" si="7"/>
        <v>0</v>
      </c>
      <c r="I196" s="71"/>
      <c r="J196" s="72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4"/>
    </row>
    <row r="197" spans="2:22" ht="12.75">
      <c r="B197" s="4" t="str">
        <f>'criteria information summary'!B190</f>
        <v>Fluometuron</v>
      </c>
      <c r="D197" s="4" t="str">
        <f>'criteria information summary'!D190</f>
        <v>2164-17-2</v>
      </c>
      <c r="E197" s="68">
        <f>'criteria information summary'!N190</f>
        <v>90</v>
      </c>
      <c r="F197" s="69" t="s">
        <v>779</v>
      </c>
      <c r="G197" s="169"/>
      <c r="H197" s="70">
        <f t="shared" si="7"/>
        <v>0</v>
      </c>
      <c r="I197" s="71"/>
      <c r="J197" s="72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4"/>
    </row>
    <row r="198" spans="2:22" ht="12.75">
      <c r="B198" s="4" t="str">
        <f>'criteria information summary'!B191</f>
        <v>Fonofos</v>
      </c>
      <c r="D198" s="4" t="str">
        <f>'criteria information summary'!D191</f>
        <v>944-22-9</v>
      </c>
      <c r="E198" s="81">
        <f>'criteria information summary'!F191</f>
        <v>10</v>
      </c>
      <c r="F198" s="69" t="s">
        <v>781</v>
      </c>
      <c r="G198" s="169"/>
      <c r="H198" s="70">
        <f aca="true" t="shared" si="8" ref="H198:H232">G198/E198</f>
        <v>0</v>
      </c>
      <c r="I198" s="71"/>
      <c r="J198" s="72"/>
      <c r="K198" s="73">
        <f>$H$198</f>
        <v>0</v>
      </c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4"/>
    </row>
    <row r="199" spans="2:22" ht="12.75">
      <c r="B199" s="4" t="str">
        <f>'criteria information summary'!B192</f>
        <v>Formaldehyde</v>
      </c>
      <c r="D199" s="4" t="str">
        <f>'criteria information summary'!D192</f>
        <v>50-00-0</v>
      </c>
      <c r="E199" s="81">
        <f>'criteria information summary'!F192</f>
        <v>1000</v>
      </c>
      <c r="F199" s="69" t="s">
        <v>780</v>
      </c>
      <c r="G199" s="169"/>
      <c r="H199" s="70">
        <f t="shared" si="8"/>
        <v>0</v>
      </c>
      <c r="I199" s="71"/>
      <c r="J199" s="72"/>
      <c r="K199" s="73"/>
      <c r="L199" s="73"/>
      <c r="M199" s="73"/>
      <c r="N199" s="73"/>
      <c r="O199" s="73">
        <f>$H$199</f>
        <v>0</v>
      </c>
      <c r="P199" s="73"/>
      <c r="Q199" s="73"/>
      <c r="R199" s="73"/>
      <c r="S199" s="73"/>
      <c r="T199" s="73"/>
      <c r="U199" s="73"/>
      <c r="V199" s="74"/>
    </row>
    <row r="200" spans="2:22" ht="12.75">
      <c r="B200" s="4" t="str">
        <f>'criteria information summary'!B193</f>
        <v>Glyphosate</v>
      </c>
      <c r="D200" s="4" t="str">
        <f>'criteria information summary'!D193</f>
        <v>1071-83-6</v>
      </c>
      <c r="E200" s="68">
        <f>'criteria information summary'!J193</f>
        <v>700</v>
      </c>
      <c r="F200" s="69" t="s">
        <v>20</v>
      </c>
      <c r="G200" s="169"/>
      <c r="H200" s="70">
        <f t="shared" si="8"/>
        <v>0</v>
      </c>
      <c r="I200" s="71"/>
      <c r="J200" s="72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4"/>
    </row>
    <row r="201" spans="2:22" s="119" customFormat="1" ht="12.75">
      <c r="B201" s="175" t="str">
        <f>'criteria information summary'!B194</f>
        <v>Haloacetic acids (HA), total</v>
      </c>
      <c r="C201" s="176" t="s">
        <v>206</v>
      </c>
      <c r="D201" s="175"/>
      <c r="E201" s="68">
        <f>'criteria information summary'!J194</f>
        <v>60</v>
      </c>
      <c r="F201" s="183" t="s">
        <v>20</v>
      </c>
      <c r="G201" s="184">
        <f>G106+G139+G294</f>
        <v>0</v>
      </c>
      <c r="H201" s="185"/>
      <c r="I201" s="71"/>
      <c r="J201" s="186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8"/>
    </row>
    <row r="202" spans="2:22" ht="12.75">
      <c r="B202" s="4" t="str">
        <f>'criteria information summary'!B195</f>
        <v>Heptachlor</v>
      </c>
      <c r="D202" s="4" t="str">
        <f>'criteria information summary'!D195</f>
        <v>76-44-8</v>
      </c>
      <c r="E202" s="81">
        <f>'criteria information summary'!F195</f>
        <v>0.08</v>
      </c>
      <c r="F202" s="69" t="s">
        <v>780</v>
      </c>
      <c r="G202" s="169"/>
      <c r="H202" s="70">
        <f t="shared" si="8"/>
        <v>0</v>
      </c>
      <c r="I202" s="71"/>
      <c r="J202" s="72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4">
        <f>$H$202</f>
        <v>0</v>
      </c>
    </row>
    <row r="203" spans="2:22" ht="12.75">
      <c r="B203" s="4" t="str">
        <f>'criteria information summary'!B196</f>
        <v>Heptachlor epoxide</v>
      </c>
      <c r="D203" s="4" t="str">
        <f>'criteria information summary'!D196</f>
        <v>1024-57-3</v>
      </c>
      <c r="E203" s="81">
        <f>'criteria information summary'!F196</f>
        <v>0.04</v>
      </c>
      <c r="F203" s="69" t="s">
        <v>780</v>
      </c>
      <c r="G203" s="169"/>
      <c r="H203" s="70">
        <f t="shared" si="8"/>
        <v>0</v>
      </c>
      <c r="I203" s="71"/>
      <c r="J203" s="72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4">
        <f>$H$203</f>
        <v>0</v>
      </c>
    </row>
    <row r="204" spans="2:22" ht="12.75">
      <c r="B204" s="4" t="str">
        <f>'criteria information summary'!B197</f>
        <v>Hexachlorobenzene</v>
      </c>
      <c r="D204" s="4" t="str">
        <f>'criteria information summary'!D197</f>
        <v>118-74-1</v>
      </c>
      <c r="E204" s="81">
        <f>'criteria information summary'!F197</f>
        <v>0.2</v>
      </c>
      <c r="F204" s="69" t="s">
        <v>780</v>
      </c>
      <c r="G204" s="169"/>
      <c r="H204" s="70">
        <f t="shared" si="8"/>
        <v>0</v>
      </c>
      <c r="I204" s="71"/>
      <c r="J204" s="72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4">
        <f>$H$204</f>
        <v>0</v>
      </c>
    </row>
    <row r="205" spans="2:22" ht="12.75">
      <c r="B205" s="4" t="str">
        <f>'criteria information summary'!B198</f>
        <v>Hexachlorobutadiene</v>
      </c>
      <c r="D205" s="4" t="str">
        <f>'criteria information summary'!D198</f>
        <v>87-68-3</v>
      </c>
      <c r="E205" s="81">
        <f>'criteria information summary'!F198</f>
        <v>1</v>
      </c>
      <c r="F205" s="69" t="s">
        <v>780</v>
      </c>
      <c r="G205" s="169"/>
      <c r="H205" s="70">
        <f t="shared" si="8"/>
        <v>0</v>
      </c>
      <c r="I205" s="71"/>
      <c r="J205" s="72"/>
      <c r="K205" s="73"/>
      <c r="L205" s="73"/>
      <c r="M205" s="73"/>
      <c r="N205" s="73">
        <f>$H$205</f>
        <v>0</v>
      </c>
      <c r="O205" s="73"/>
      <c r="P205" s="73"/>
      <c r="Q205" s="73"/>
      <c r="R205" s="73"/>
      <c r="S205" s="73"/>
      <c r="T205" s="73"/>
      <c r="U205" s="73"/>
      <c r="V205" s="74"/>
    </row>
    <row r="206" spans="2:22" ht="12.75">
      <c r="B206" s="95" t="str">
        <f>'criteria information summary'!B199</f>
        <v>alpha-Hexachlorocyclohexane (alpha-BHC or alpha-HCH)</v>
      </c>
      <c r="D206" s="95" t="str">
        <f>'criteria information summary'!D199</f>
        <v>319-84-6</v>
      </c>
      <c r="E206" s="81">
        <f>'criteria information summary'!F199</f>
        <v>0.06</v>
      </c>
      <c r="F206" s="163" t="s">
        <v>781</v>
      </c>
      <c r="G206" s="169"/>
      <c r="H206" s="70">
        <f t="shared" si="8"/>
        <v>0</v>
      </c>
      <c r="I206" s="71"/>
      <c r="J206" s="72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4">
        <f>$H$206</f>
        <v>0</v>
      </c>
    </row>
    <row r="207" spans="2:22" ht="12.75">
      <c r="B207" s="95" t="str">
        <f>'criteria information summary'!B200</f>
        <v>beta-Hexachlorocyclohexane (beta-BHC or beta-HCH)</v>
      </c>
      <c r="D207" s="95" t="str">
        <f>'criteria information summary'!D200</f>
        <v>319-85-7</v>
      </c>
      <c r="E207" s="81">
        <f>'criteria information summary'!F200</f>
        <v>0.2</v>
      </c>
      <c r="F207" s="163" t="s">
        <v>781</v>
      </c>
      <c r="G207" s="169"/>
      <c r="H207" s="70">
        <f t="shared" si="8"/>
        <v>0</v>
      </c>
      <c r="I207" s="71"/>
      <c r="J207" s="72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4">
        <f>$H$207</f>
        <v>0</v>
      </c>
    </row>
    <row r="208" spans="2:22" ht="12.75">
      <c r="B208" s="95" t="str">
        <f>'criteria information summary'!B201</f>
        <v>gamma-Hexachlorocyclohexane (gamma-BHC, Lindane)</v>
      </c>
      <c r="D208" s="95" t="str">
        <f>'criteria information summary'!D201</f>
        <v>58-89-9</v>
      </c>
      <c r="E208" s="81">
        <f>'criteria information summary'!F201</f>
        <v>0.2</v>
      </c>
      <c r="F208" s="163" t="s">
        <v>781</v>
      </c>
      <c r="G208" s="169"/>
      <c r="H208" s="70">
        <f t="shared" si="8"/>
        <v>0</v>
      </c>
      <c r="I208" s="71"/>
      <c r="J208" s="72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4">
        <f>$H$208</f>
        <v>0</v>
      </c>
    </row>
    <row r="209" spans="2:22" ht="12.75">
      <c r="B209" s="4" t="str">
        <f>'criteria information summary'!B202</f>
        <v>Hexachlorocyclopentadiene</v>
      </c>
      <c r="D209" s="95" t="str">
        <f>'criteria information summary'!D202</f>
        <v>77-47-4</v>
      </c>
      <c r="E209" s="68">
        <f>'criteria information summary'!J202</f>
        <v>50</v>
      </c>
      <c r="F209" s="69" t="s">
        <v>20</v>
      </c>
      <c r="G209" s="169"/>
      <c r="H209" s="70">
        <f t="shared" si="8"/>
        <v>0</v>
      </c>
      <c r="I209" s="71"/>
      <c r="J209" s="72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4"/>
    </row>
    <row r="210" spans="2:22" ht="12.75">
      <c r="B210" s="4" t="str">
        <f>'criteria information summary'!B203</f>
        <v>Hexachloroethane</v>
      </c>
      <c r="D210" s="4" t="str">
        <f>'criteria information summary'!D203</f>
        <v>67-72-1</v>
      </c>
      <c r="E210" s="68">
        <f>'criteria information summary'!N203</f>
        <v>1</v>
      </c>
      <c r="F210" s="69" t="s">
        <v>779</v>
      </c>
      <c r="G210" s="169"/>
      <c r="H210" s="70">
        <f t="shared" si="8"/>
        <v>0</v>
      </c>
      <c r="I210" s="71"/>
      <c r="J210" s="72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4"/>
    </row>
    <row r="211" spans="2:22" ht="12.75">
      <c r="B211" s="4" t="str">
        <f>'criteria information summary'!B204</f>
        <v>Hexane (n-hexane)</v>
      </c>
      <c r="D211" s="4" t="str">
        <f>'criteria information summary'!D204</f>
        <v>110-54-3</v>
      </c>
      <c r="E211" s="81">
        <f>'criteria information summary'!F204</f>
        <v>400</v>
      </c>
      <c r="F211" s="69" t="s">
        <v>780</v>
      </c>
      <c r="G211" s="169"/>
      <c r="H211" s="70">
        <f t="shared" si="8"/>
        <v>0</v>
      </c>
      <c r="I211" s="71"/>
      <c r="J211" s="72"/>
      <c r="K211" s="73">
        <f>$H$211</f>
        <v>0</v>
      </c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4"/>
    </row>
    <row r="212" spans="2:22" ht="12.75">
      <c r="B212" s="4" t="str">
        <f>'criteria information summary'!B205</f>
        <v>Hexazinone</v>
      </c>
      <c r="D212" s="4" t="str">
        <f>'criteria information summary'!D205</f>
        <v>51235-04-2</v>
      </c>
      <c r="E212" s="81">
        <f>'criteria information summary'!F205</f>
        <v>200</v>
      </c>
      <c r="F212" s="69" t="s">
        <v>781</v>
      </c>
      <c r="G212" s="169"/>
      <c r="H212" s="70">
        <f t="shared" si="8"/>
        <v>0</v>
      </c>
      <c r="I212" s="71"/>
      <c r="J212" s="72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>
        <f>H212</f>
        <v>0</v>
      </c>
      <c r="V212" s="74"/>
    </row>
    <row r="213" spans="2:22" ht="12.75">
      <c r="B213" s="4" t="str">
        <f>'criteria information summary'!B206</f>
        <v>HMX (Octahydro-1,3,5,7-tetranitro-1,3,5,7-tetrazocine)</v>
      </c>
      <c r="D213" s="4" t="str">
        <f>'criteria information summary'!D206</f>
        <v>2691-41-0</v>
      </c>
      <c r="E213" s="81">
        <f>'criteria information summary'!F206</f>
        <v>300</v>
      </c>
      <c r="F213" s="69" t="s">
        <v>781</v>
      </c>
      <c r="G213" s="169"/>
      <c r="H213" s="70">
        <f t="shared" si="8"/>
        <v>0</v>
      </c>
      <c r="I213" s="71"/>
      <c r="J213" s="72"/>
      <c r="K213" s="73"/>
      <c r="L213" s="73"/>
      <c r="M213" s="73"/>
      <c r="N213" s="73"/>
      <c r="O213" s="73">
        <f>H213</f>
        <v>0</v>
      </c>
      <c r="P213" s="73"/>
      <c r="Q213" s="73"/>
      <c r="R213" s="73"/>
      <c r="S213" s="73"/>
      <c r="T213" s="73"/>
      <c r="U213" s="73"/>
      <c r="V213" s="74"/>
    </row>
    <row r="214" spans="2:22" s="119" customFormat="1" ht="12.75">
      <c r="B214" s="175" t="str">
        <f>'criteria information summary'!B207</f>
        <v>Indeno[1,2,3,-c,d]pyrene</v>
      </c>
      <c r="C214" s="176"/>
      <c r="D214" s="175" t="str">
        <f>'criteria information summary'!D207</f>
        <v>193-39-5</v>
      </c>
      <c r="E214" s="242" t="s">
        <v>177</v>
      </c>
      <c r="F214" s="183"/>
      <c r="G214" s="184"/>
      <c r="H214" s="185"/>
      <c r="I214" s="71"/>
      <c r="J214" s="186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8"/>
    </row>
    <row r="215" spans="2:22" ht="12.75">
      <c r="B215" s="4" t="str">
        <f>'criteria information summary'!B208</f>
        <v>Isophorone</v>
      </c>
      <c r="D215" s="4" t="str">
        <f>'criteria information summary'!D208</f>
        <v>78-59-1</v>
      </c>
      <c r="E215" s="81">
        <f>'criteria information summary'!F208</f>
        <v>100</v>
      </c>
      <c r="F215" s="69" t="s">
        <v>780</v>
      </c>
      <c r="G215" s="169"/>
      <c r="H215" s="70">
        <f t="shared" si="8"/>
        <v>0</v>
      </c>
      <c r="I215" s="71"/>
      <c r="J215" s="72"/>
      <c r="K215" s="73"/>
      <c r="L215" s="73"/>
      <c r="M215" s="73"/>
      <c r="N215" s="73">
        <f>$H$215</f>
        <v>0</v>
      </c>
      <c r="O215" s="73"/>
      <c r="P215" s="73"/>
      <c r="Q215" s="73"/>
      <c r="R215" s="73"/>
      <c r="S215" s="73"/>
      <c r="T215" s="73"/>
      <c r="U215" s="73"/>
      <c r="V215" s="74"/>
    </row>
    <row r="216" spans="2:22" ht="12.75">
      <c r="B216" s="4" t="str">
        <f>'criteria information summary'!B209</f>
        <v>Isopropyl methylphosphonate</v>
      </c>
      <c r="D216" s="4" t="str">
        <f>'criteria information summary'!D209</f>
        <v>5514-35-2</v>
      </c>
      <c r="E216" s="68">
        <f>'criteria information summary'!N209</f>
        <v>700</v>
      </c>
      <c r="F216" s="69" t="s">
        <v>779</v>
      </c>
      <c r="G216" s="169"/>
      <c r="H216" s="70">
        <f t="shared" si="8"/>
        <v>0</v>
      </c>
      <c r="I216" s="71"/>
      <c r="J216" s="72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4"/>
    </row>
    <row r="217" spans="2:22" ht="12.75">
      <c r="B217" s="4" t="str">
        <f>'criteria information summary'!B210</f>
        <v>d-Limonene</v>
      </c>
      <c r="D217" s="4" t="str">
        <f>'criteria information summary'!D210</f>
        <v>5989-27-5</v>
      </c>
      <c r="E217" s="81">
        <f>'criteria information summary'!F210</f>
        <v>17500</v>
      </c>
      <c r="F217" s="69" t="s">
        <v>781</v>
      </c>
      <c r="G217" s="169"/>
      <c r="H217" s="70">
        <f t="shared" si="8"/>
        <v>0</v>
      </c>
      <c r="I217" s="71"/>
      <c r="J217" s="72"/>
      <c r="K217" s="73"/>
      <c r="L217" s="73"/>
      <c r="M217" s="73"/>
      <c r="N217" s="73"/>
      <c r="O217" s="73">
        <f>H217</f>
        <v>0</v>
      </c>
      <c r="P217" s="73"/>
      <c r="Q217" s="73"/>
      <c r="R217" s="73"/>
      <c r="S217" s="73"/>
      <c r="T217" s="73"/>
      <c r="U217" s="73"/>
      <c r="V217" s="74"/>
    </row>
    <row r="218" spans="2:22" ht="12.75">
      <c r="B218" s="4" t="str">
        <f>'criteria information summary'!B211</f>
        <v>Linuron</v>
      </c>
      <c r="D218" s="4" t="str">
        <f>'criteria information summary'!D211</f>
        <v>330-55-2</v>
      </c>
      <c r="E218" s="81">
        <f>'criteria information summary'!F211</f>
        <v>1</v>
      </c>
      <c r="F218" s="69" t="s">
        <v>780</v>
      </c>
      <c r="G218" s="169"/>
      <c r="H218" s="70">
        <f t="shared" si="8"/>
        <v>0</v>
      </c>
      <c r="I218" s="71"/>
      <c r="J218" s="72">
        <f>$H$218</f>
        <v>0</v>
      </c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4"/>
    </row>
    <row r="219" spans="2:22" ht="12.75">
      <c r="B219" s="4" t="str">
        <f>'criteria information summary'!B212</f>
        <v>Malathion</v>
      </c>
      <c r="D219" s="4" t="str">
        <f>'criteria information summary'!D212</f>
        <v>121-75-5</v>
      </c>
      <c r="E219" s="81">
        <f>'criteria information summary'!F212</f>
        <v>100</v>
      </c>
      <c r="F219" s="69" t="s">
        <v>781</v>
      </c>
      <c r="G219" s="169"/>
      <c r="H219" s="70">
        <f t="shared" si="8"/>
        <v>0</v>
      </c>
      <c r="I219" s="71"/>
      <c r="J219" s="72"/>
      <c r="K219" s="73">
        <f>H219</f>
        <v>0</v>
      </c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4"/>
    </row>
    <row r="220" spans="2:22" ht="12.75">
      <c r="B220" s="4" t="str">
        <f>'criteria information summary'!B213</f>
        <v>Maleic hydrazide</v>
      </c>
      <c r="D220" s="4" t="str">
        <f>'criteria information summary'!D213</f>
        <v>123-33-1</v>
      </c>
      <c r="E220" s="68">
        <f>'criteria information summary'!N213</f>
        <v>4000</v>
      </c>
      <c r="F220" s="69" t="s">
        <v>779</v>
      </c>
      <c r="G220" s="169"/>
      <c r="H220" s="70">
        <f t="shared" si="8"/>
        <v>0</v>
      </c>
      <c r="I220" s="71"/>
      <c r="J220" s="72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4"/>
    </row>
    <row r="221" spans="2:22" s="119" customFormat="1" ht="12.75">
      <c r="B221" s="175" t="str">
        <f>'criteria information summary'!B214</f>
        <v>Methamidophos</v>
      </c>
      <c r="C221" s="176"/>
      <c r="D221" s="175" t="str">
        <f>'criteria information summary'!D214</f>
        <v>10265-92-6</v>
      </c>
      <c r="E221" s="68">
        <f>'criteria information summary'!F214</f>
        <v>0.3</v>
      </c>
      <c r="F221" s="183" t="s">
        <v>781</v>
      </c>
      <c r="G221" s="184"/>
      <c r="H221" s="70">
        <f t="shared" si="8"/>
        <v>0</v>
      </c>
      <c r="I221" s="71"/>
      <c r="J221" s="186"/>
      <c r="K221" s="187">
        <f>H221</f>
        <v>0</v>
      </c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8"/>
    </row>
    <row r="222" spans="2:22" ht="12.75">
      <c r="B222" s="4" t="str">
        <f>'criteria information summary'!B215</f>
        <v>Methomyl</v>
      </c>
      <c r="D222" s="4" t="str">
        <f>'criteria information summary'!D215</f>
        <v>16752-77-5</v>
      </c>
      <c r="E222" s="68">
        <f>'criteria information summary'!N215</f>
        <v>200</v>
      </c>
      <c r="F222" s="69" t="s">
        <v>779</v>
      </c>
      <c r="G222" s="169"/>
      <c r="H222" s="70">
        <f t="shared" si="8"/>
        <v>0</v>
      </c>
      <c r="I222" s="71"/>
      <c r="J222" s="72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4"/>
    </row>
    <row r="223" spans="2:22" ht="12.75">
      <c r="B223" s="4" t="str">
        <f>'criteria information summary'!B216</f>
        <v>Methanol</v>
      </c>
      <c r="D223" s="4" t="str">
        <f>'criteria information summary'!D216</f>
        <v>67-56-1</v>
      </c>
      <c r="E223" s="81">
        <f>'criteria information summary'!F216</f>
        <v>3000</v>
      </c>
      <c r="F223" s="69" t="s">
        <v>780</v>
      </c>
      <c r="G223" s="169"/>
      <c r="H223" s="70">
        <f t="shared" si="8"/>
        <v>0</v>
      </c>
      <c r="I223" s="71"/>
      <c r="J223" s="72"/>
      <c r="K223" s="73">
        <f>$H$223</f>
        <v>0</v>
      </c>
      <c r="L223" s="73"/>
      <c r="M223" s="73"/>
      <c r="N223" s="73"/>
      <c r="O223" s="73">
        <f>$H$223</f>
        <v>0</v>
      </c>
      <c r="P223" s="73"/>
      <c r="Q223" s="73"/>
      <c r="R223" s="73"/>
      <c r="S223" s="73"/>
      <c r="T223" s="73"/>
      <c r="U223" s="73"/>
      <c r="V223" s="74"/>
    </row>
    <row r="224" spans="2:22" ht="12.75">
      <c r="B224" s="4" t="str">
        <f>'criteria information summary'!B217</f>
        <v>Methoxychlor</v>
      </c>
      <c r="D224" s="4" t="str">
        <f>'criteria information summary'!D217</f>
        <v>72-43-5</v>
      </c>
      <c r="E224" s="68">
        <f>'criteria information summary'!J217</f>
        <v>40</v>
      </c>
      <c r="F224" s="69" t="s">
        <v>20</v>
      </c>
      <c r="G224" s="169"/>
      <c r="H224" s="70">
        <f t="shared" si="8"/>
        <v>0</v>
      </c>
      <c r="I224" s="71"/>
      <c r="J224" s="72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4"/>
    </row>
    <row r="225" spans="2:22" ht="12.75">
      <c r="B225" s="4" t="str">
        <f>'criteria information summary'!B218</f>
        <v>2-Methyl-4-chloro-phenoxyacetic acid (MCPA)</v>
      </c>
      <c r="D225" s="4" t="str">
        <f>'criteria information summary'!D218</f>
        <v>94-74-6</v>
      </c>
      <c r="E225" s="81">
        <f>'criteria information summary'!F218</f>
        <v>3</v>
      </c>
      <c r="F225" s="69" t="s">
        <v>780</v>
      </c>
      <c r="G225" s="169"/>
      <c r="H225" s="70">
        <f t="shared" si="8"/>
        <v>0</v>
      </c>
      <c r="I225" s="71"/>
      <c r="J225" s="72"/>
      <c r="K225" s="73"/>
      <c r="L225" s="73"/>
      <c r="M225" s="73"/>
      <c r="N225" s="73">
        <f>$H$225</f>
        <v>0</v>
      </c>
      <c r="O225" s="73">
        <f>$H$225</f>
        <v>0</v>
      </c>
      <c r="P225" s="73"/>
      <c r="Q225" s="73"/>
      <c r="R225" s="73"/>
      <c r="S225" s="73"/>
      <c r="T225" s="73"/>
      <c r="U225" s="73"/>
      <c r="V225" s="74"/>
    </row>
    <row r="226" spans="2:22" ht="12.75">
      <c r="B226" s="95" t="str">
        <f>'criteria information summary'!B219</f>
        <v>4-(2-Methyl-4-chlorophenoxy)butyric acid (MCPB)</v>
      </c>
      <c r="C226" s="149"/>
      <c r="D226" s="95" t="str">
        <f>'criteria information summary'!D219</f>
        <v>94-81-5</v>
      </c>
      <c r="E226" s="103">
        <f>'criteria information summary'!F219</f>
        <v>70</v>
      </c>
      <c r="F226" s="163" t="s">
        <v>781</v>
      </c>
      <c r="G226" s="172"/>
      <c r="H226" s="70">
        <f t="shared" si="8"/>
        <v>0</v>
      </c>
      <c r="I226" s="71"/>
      <c r="J226" s="72"/>
      <c r="K226" s="73"/>
      <c r="L226" s="73"/>
      <c r="M226" s="73"/>
      <c r="N226" s="73"/>
      <c r="O226" s="73"/>
      <c r="P226" s="73"/>
      <c r="Q226" s="73"/>
      <c r="R226" s="73">
        <f>$H$226</f>
        <v>0</v>
      </c>
      <c r="S226" s="73"/>
      <c r="T226" s="73"/>
      <c r="U226" s="73"/>
      <c r="V226" s="74"/>
    </row>
    <row r="227" spans="2:22" ht="12.75">
      <c r="B227" s="95" t="str">
        <f>'criteria information summary'!B220</f>
        <v>2-(2-Methyl-4-chlorophenoxy) propionic acid (MCPP)</v>
      </c>
      <c r="C227" s="149"/>
      <c r="D227" s="95" t="str">
        <f>'criteria information summary'!D220</f>
        <v>93-65-2</v>
      </c>
      <c r="E227" s="81">
        <f>'criteria information summary'!F220</f>
        <v>7</v>
      </c>
      <c r="F227" s="163" t="s">
        <v>781</v>
      </c>
      <c r="G227" s="169"/>
      <c r="H227" s="70">
        <f t="shared" si="8"/>
        <v>0</v>
      </c>
      <c r="I227" s="71"/>
      <c r="J227" s="72"/>
      <c r="K227" s="73"/>
      <c r="L227" s="73"/>
      <c r="M227" s="73"/>
      <c r="N227" s="73">
        <f>H227</f>
        <v>0</v>
      </c>
      <c r="O227" s="73"/>
      <c r="P227" s="73"/>
      <c r="Q227" s="73"/>
      <c r="R227" s="73"/>
      <c r="S227" s="73"/>
      <c r="T227" s="73"/>
      <c r="U227" s="73"/>
      <c r="V227" s="74"/>
    </row>
    <row r="228" spans="2:22" ht="12.75">
      <c r="B228" s="175" t="str">
        <f>'criteria information summary'!B221</f>
        <v>3-Methylcholanthrene</v>
      </c>
      <c r="C228" s="176"/>
      <c r="D228" s="175" t="str">
        <f>'criteria information summary'!D221</f>
        <v>56-49-5</v>
      </c>
      <c r="E228" s="242" t="s">
        <v>177</v>
      </c>
      <c r="F228" s="183"/>
      <c r="G228" s="169"/>
      <c r="H228" s="70"/>
      <c r="I228" s="71"/>
      <c r="J228" s="72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4"/>
    </row>
    <row r="229" spans="2:22" s="119" customFormat="1" ht="12.75">
      <c r="B229" s="175" t="str">
        <f>'criteria information summary'!B222</f>
        <v>5-Methylchrysene</v>
      </c>
      <c r="C229" s="176"/>
      <c r="D229" s="175" t="str">
        <f>'criteria information summary'!D222</f>
        <v>3351-31-3</v>
      </c>
      <c r="E229" s="242" t="s">
        <v>177</v>
      </c>
      <c r="F229" s="183"/>
      <c r="G229" s="184"/>
      <c r="H229" s="185"/>
      <c r="I229" s="71"/>
      <c r="J229" s="186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8"/>
    </row>
    <row r="230" spans="2:22" ht="12.75">
      <c r="B230" s="95" t="str">
        <f>'criteria information summary'!B223</f>
        <v>Methyl ethyl ketone (MEK, 2-butanone)</v>
      </c>
      <c r="C230" s="149"/>
      <c r="D230" s="95" t="str">
        <f>'criteria information summary'!D223</f>
        <v>78-93-3</v>
      </c>
      <c r="E230" s="81">
        <f>'criteria information summary'!F223</f>
        <v>4000</v>
      </c>
      <c r="F230" s="163" t="s">
        <v>780</v>
      </c>
      <c r="G230" s="169"/>
      <c r="H230" s="70">
        <f t="shared" si="8"/>
        <v>0</v>
      </c>
      <c r="I230" s="71"/>
      <c r="J230" s="72"/>
      <c r="K230" s="73"/>
      <c r="L230" s="73"/>
      <c r="M230" s="73"/>
      <c r="N230" s="73"/>
      <c r="O230" s="73"/>
      <c r="P230" s="73"/>
      <c r="Q230" s="73"/>
      <c r="R230" s="73">
        <f>$H$230</f>
        <v>0</v>
      </c>
      <c r="S230" s="73"/>
      <c r="T230" s="73"/>
      <c r="U230" s="73"/>
      <c r="V230" s="74"/>
    </row>
    <row r="231" spans="2:22" ht="12.75">
      <c r="B231" s="95" t="str">
        <f>'criteria information summary'!B224</f>
        <v>Methyl isobutyl ketone (MIBK)</v>
      </c>
      <c r="C231" s="149"/>
      <c r="D231" s="95" t="str">
        <f>'criteria information summary'!D224</f>
        <v>108-10-1</v>
      </c>
      <c r="E231" s="81">
        <f>'criteria information summary'!F224</f>
        <v>300</v>
      </c>
      <c r="F231" s="163" t="s">
        <v>780</v>
      </c>
      <c r="G231" s="169"/>
      <c r="H231" s="70">
        <f t="shared" si="8"/>
        <v>0</v>
      </c>
      <c r="I231" s="71"/>
      <c r="J231" s="72"/>
      <c r="K231" s="73"/>
      <c r="L231" s="73"/>
      <c r="M231" s="73"/>
      <c r="N231" s="73">
        <f>$H$231</f>
        <v>0</v>
      </c>
      <c r="O231" s="73">
        <f>$H$231</f>
        <v>0</v>
      </c>
      <c r="P231" s="73"/>
      <c r="Q231" s="73"/>
      <c r="R231" s="73"/>
      <c r="S231" s="73"/>
      <c r="T231" s="73"/>
      <c r="U231" s="73"/>
      <c r="V231" s="74"/>
    </row>
    <row r="232" spans="2:22" ht="12.75">
      <c r="B232" s="95" t="str">
        <f>'criteria information summary'!B225</f>
        <v>Methyl parathion</v>
      </c>
      <c r="C232" s="149"/>
      <c r="D232" s="95" t="str">
        <f>'criteria information summary'!D225</f>
        <v>298-00-0</v>
      </c>
      <c r="E232" s="81">
        <f>'criteria information summary'!F225</f>
        <v>2</v>
      </c>
      <c r="F232" s="163" t="s">
        <v>781</v>
      </c>
      <c r="G232" s="169"/>
      <c r="H232" s="70">
        <f t="shared" si="8"/>
        <v>0</v>
      </c>
      <c r="I232" s="71"/>
      <c r="J232" s="72">
        <f>H232</f>
        <v>0</v>
      </c>
      <c r="K232" s="73">
        <f>H232</f>
        <v>0</v>
      </c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4"/>
    </row>
    <row r="233" spans="2:22" s="119" customFormat="1" ht="12.75">
      <c r="B233" s="175" t="str">
        <f>'criteria information summary'!B226</f>
        <v>Methyl tert butyl ether (MTBE)</v>
      </c>
      <c r="C233" s="176"/>
      <c r="D233" s="175" t="str">
        <f>'criteria information summary'!D226</f>
        <v>1634-04-4</v>
      </c>
      <c r="E233" s="68">
        <f>'criteria information summary'!F226</f>
        <v>70</v>
      </c>
      <c r="F233" s="183" t="s">
        <v>781</v>
      </c>
      <c r="G233" s="184"/>
      <c r="H233" s="185">
        <f aca="true" t="shared" si="9" ref="H233:H258">G233/E233</f>
        <v>0</v>
      </c>
      <c r="I233" s="71"/>
      <c r="J233" s="186"/>
      <c r="K233" s="187"/>
      <c r="L233" s="187"/>
      <c r="M233" s="187"/>
      <c r="N233" s="187">
        <f>H233</f>
        <v>0</v>
      </c>
      <c r="O233" s="187"/>
      <c r="P233" s="187"/>
      <c r="Q233" s="187"/>
      <c r="R233" s="187"/>
      <c r="S233" s="187"/>
      <c r="T233" s="187"/>
      <c r="U233" s="187"/>
      <c r="V233" s="188"/>
    </row>
    <row r="234" spans="2:22" ht="12.75">
      <c r="B234" s="95" t="str">
        <f>'criteria information summary'!B227</f>
        <v>2-Methylphenol (o-Cresol)</v>
      </c>
      <c r="C234" s="149"/>
      <c r="D234" s="95" t="str">
        <f>'criteria information summary'!D227</f>
        <v>95-48-7</v>
      </c>
      <c r="E234" s="81">
        <f>'criteria information summary'!F227</f>
        <v>30</v>
      </c>
      <c r="F234" s="163" t="s">
        <v>780</v>
      </c>
      <c r="G234" s="169"/>
      <c r="H234" s="70">
        <f t="shared" si="9"/>
        <v>0</v>
      </c>
      <c r="I234" s="71"/>
      <c r="J234" s="72"/>
      <c r="K234" s="73">
        <f>$H$234</f>
        <v>0</v>
      </c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4"/>
    </row>
    <row r="235" spans="2:22" ht="12.75">
      <c r="B235" s="95" t="str">
        <f>'criteria information summary'!B228</f>
        <v>3-Methylphenol (m-Cresol)</v>
      </c>
      <c r="C235" s="149"/>
      <c r="D235" s="95" t="str">
        <f>'criteria information summary'!D228</f>
        <v>108-39-4</v>
      </c>
      <c r="E235" s="81">
        <f>'criteria information summary'!F228</f>
        <v>30</v>
      </c>
      <c r="F235" s="163" t="s">
        <v>780</v>
      </c>
      <c r="G235" s="169"/>
      <c r="H235" s="70">
        <f t="shared" si="9"/>
        <v>0</v>
      </c>
      <c r="I235" s="71"/>
      <c r="J235" s="72"/>
      <c r="K235" s="73">
        <f>$H$235</f>
        <v>0</v>
      </c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4"/>
    </row>
    <row r="236" spans="2:22" ht="12.75">
      <c r="B236" s="95" t="str">
        <f>'criteria information summary'!B229</f>
        <v>4-Methylphenol (p-Cresol)</v>
      </c>
      <c r="C236" s="149"/>
      <c r="D236" s="95" t="str">
        <f>'criteria information summary'!D229</f>
        <v>106-44-5</v>
      </c>
      <c r="E236" s="81">
        <f>'criteria information summary'!F229</f>
        <v>3</v>
      </c>
      <c r="F236" s="163" t="s">
        <v>780</v>
      </c>
      <c r="G236" s="169"/>
      <c r="H236" s="70">
        <f t="shared" si="9"/>
        <v>0</v>
      </c>
      <c r="I236" s="71"/>
      <c r="J236" s="72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4"/>
    </row>
    <row r="237" spans="2:22" ht="12.75">
      <c r="B237" s="95" t="str">
        <f>'criteria information summary'!B230</f>
        <v>Metolachlor</v>
      </c>
      <c r="C237" s="149"/>
      <c r="D237" s="95" t="str">
        <f>'criteria information summary'!D230</f>
        <v>51218-45-2</v>
      </c>
      <c r="E237" s="81">
        <f>'criteria information summary'!F230</f>
        <v>100</v>
      </c>
      <c r="F237" s="163" t="s">
        <v>780</v>
      </c>
      <c r="G237" s="169"/>
      <c r="H237" s="70">
        <f t="shared" si="9"/>
        <v>0</v>
      </c>
      <c r="I237" s="71"/>
      <c r="J237" s="72"/>
      <c r="K237" s="73"/>
      <c r="L237" s="73"/>
      <c r="M237" s="73"/>
      <c r="N237" s="73"/>
      <c r="O237" s="73"/>
      <c r="P237" s="73"/>
      <c r="Q237" s="73"/>
      <c r="R237" s="73">
        <f>$H$237</f>
        <v>0</v>
      </c>
      <c r="S237" s="73"/>
      <c r="T237" s="73"/>
      <c r="U237" s="73"/>
      <c r="V237" s="74"/>
    </row>
    <row r="238" spans="2:22" ht="12.75">
      <c r="B238" s="95" t="str">
        <f>'criteria information summary'!B231</f>
        <v>Metribuzin</v>
      </c>
      <c r="C238" s="149"/>
      <c r="D238" s="95" t="str">
        <f>'criteria information summary'!D231</f>
        <v>21087-64-9</v>
      </c>
      <c r="E238" s="81">
        <f>'criteria information summary'!F231</f>
        <v>200</v>
      </c>
      <c r="F238" s="163" t="s">
        <v>780</v>
      </c>
      <c r="G238" s="169"/>
      <c r="H238" s="70">
        <f t="shared" si="9"/>
        <v>0</v>
      </c>
      <c r="I238" s="71"/>
      <c r="J238" s="72"/>
      <c r="K238" s="73"/>
      <c r="L238" s="73"/>
      <c r="M238" s="73"/>
      <c r="N238" s="73">
        <f>$H$238</f>
        <v>0</v>
      </c>
      <c r="O238" s="73">
        <f>$H$238</f>
        <v>0</v>
      </c>
      <c r="P238" s="73"/>
      <c r="Q238" s="73"/>
      <c r="R238" s="73"/>
      <c r="S238" s="73"/>
      <c r="T238" s="73"/>
      <c r="U238" s="73"/>
      <c r="V238" s="74"/>
    </row>
    <row r="239" spans="2:22" ht="12.75">
      <c r="B239" s="95" t="str">
        <f>'criteria information summary'!B232</f>
        <v>Metsulfuron-methyl (Ally)</v>
      </c>
      <c r="C239" s="149"/>
      <c r="D239" s="95" t="str">
        <f>'criteria information summary'!D232</f>
        <v>74223-64-6</v>
      </c>
      <c r="E239" s="103">
        <f>'criteria information summary'!F232</f>
        <v>2000</v>
      </c>
      <c r="F239" s="163" t="s">
        <v>781</v>
      </c>
      <c r="G239" s="172"/>
      <c r="H239" s="70">
        <f t="shared" si="9"/>
        <v>0</v>
      </c>
      <c r="I239" s="71"/>
      <c r="J239" s="72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>
        <f>$H$239</f>
        <v>0</v>
      </c>
      <c r="V239" s="74"/>
    </row>
    <row r="240" spans="2:22" ht="12.75">
      <c r="B240" s="95" t="str">
        <f>'criteria information summary'!B233</f>
        <v>Nicosulfuron (Accent)</v>
      </c>
      <c r="C240" s="149"/>
      <c r="D240" s="95" t="str">
        <f>'criteria information summary'!D233</f>
        <v>111991-09-4</v>
      </c>
      <c r="E240" s="104">
        <f>'criteria information summary'!F233</f>
        <v>9000</v>
      </c>
      <c r="F240" s="163" t="s">
        <v>781</v>
      </c>
      <c r="G240" s="172"/>
      <c r="H240" s="70">
        <f t="shared" si="9"/>
        <v>0</v>
      </c>
      <c r="I240" s="71"/>
      <c r="J240" s="72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105">
        <f>$H$240</f>
        <v>0</v>
      </c>
      <c r="V240" s="74"/>
    </row>
    <row r="241" spans="2:22" ht="12.75">
      <c r="B241" s="175" t="str">
        <f>'criteria information summary'!B234</f>
        <v>5-Nitroacenaphthene</v>
      </c>
      <c r="C241" s="176"/>
      <c r="D241" s="175" t="str">
        <f>'criteria information summary'!D234</f>
        <v>602-87-9</v>
      </c>
      <c r="E241" s="242" t="s">
        <v>177</v>
      </c>
      <c r="F241" s="183"/>
      <c r="G241" s="172"/>
      <c r="H241" s="70"/>
      <c r="I241" s="71"/>
      <c r="J241" s="72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105"/>
      <c r="V241" s="74"/>
    </row>
    <row r="242" spans="2:22" s="119" customFormat="1" ht="12.75">
      <c r="B242" s="175" t="str">
        <f>'criteria information summary'!B235</f>
        <v>6-Nitrochrysene</v>
      </c>
      <c r="C242" s="176"/>
      <c r="D242" s="175" t="str">
        <f>'criteria information summary'!D235</f>
        <v>7496-02-8</v>
      </c>
      <c r="E242" s="242" t="s">
        <v>177</v>
      </c>
      <c r="F242" s="183"/>
      <c r="G242" s="184"/>
      <c r="H242" s="185"/>
      <c r="I242" s="71"/>
      <c r="J242" s="186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8"/>
    </row>
    <row r="243" spans="2:22" s="119" customFormat="1" ht="12.75">
      <c r="B243" s="175" t="str">
        <f>'criteria information summary'!B236</f>
        <v>2-Nitrofluorene</v>
      </c>
      <c r="C243" s="176"/>
      <c r="D243" s="175" t="str">
        <f>'criteria information summary'!D236</f>
        <v>607-57-8</v>
      </c>
      <c r="E243" s="242" t="s">
        <v>177</v>
      </c>
      <c r="F243" s="183"/>
      <c r="G243" s="184"/>
      <c r="H243" s="185"/>
      <c r="I243" s="71"/>
      <c r="J243" s="186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88"/>
    </row>
    <row r="244" spans="2:22" ht="12.75">
      <c r="B244" s="95" t="str">
        <f>'criteria information summary'!B237</f>
        <v>Nitroguanidine</v>
      </c>
      <c r="C244" s="149"/>
      <c r="D244" s="95" t="str">
        <f>'criteria information summary'!D237</f>
        <v>556-88-7</v>
      </c>
      <c r="E244" s="68">
        <f>'criteria information summary'!N237</f>
        <v>700</v>
      </c>
      <c r="F244" s="163" t="s">
        <v>779</v>
      </c>
      <c r="G244" s="169"/>
      <c r="H244" s="70">
        <f t="shared" si="9"/>
        <v>0</v>
      </c>
      <c r="I244" s="71"/>
      <c r="J244" s="72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4"/>
    </row>
    <row r="245" spans="2:22" ht="12.75">
      <c r="B245" s="95" t="str">
        <f>'criteria information summary'!B238</f>
        <v>2-Nitrophenol (o-Nitrophenol)</v>
      </c>
      <c r="C245" s="149"/>
      <c r="D245" s="95" t="str">
        <f>'criteria information summary'!D238</f>
        <v>88-75-7</v>
      </c>
      <c r="E245" s="68">
        <f>'criteria information summary'!F238</f>
        <v>200</v>
      </c>
      <c r="F245" s="163" t="s">
        <v>781</v>
      </c>
      <c r="G245" s="169"/>
      <c r="H245" s="70">
        <f t="shared" si="9"/>
        <v>0</v>
      </c>
      <c r="I245" s="71"/>
      <c r="J245" s="72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4"/>
    </row>
    <row r="246" spans="2:22" ht="12.75">
      <c r="B246" s="95" t="str">
        <f>'criteria information summary'!B239</f>
        <v>4- Nitrophenol (p-Nitrophenol)</v>
      </c>
      <c r="C246" s="149"/>
      <c r="D246" s="95" t="str">
        <f>'criteria information summary'!D239</f>
        <v>100-02-7</v>
      </c>
      <c r="E246" s="81">
        <f>'criteria information summary'!N239</f>
        <v>60</v>
      </c>
      <c r="F246" s="163" t="s">
        <v>779</v>
      </c>
      <c r="G246" s="169"/>
      <c r="H246" s="70">
        <f t="shared" si="9"/>
        <v>0</v>
      </c>
      <c r="I246" s="71"/>
      <c r="J246" s="72"/>
      <c r="K246" s="73"/>
      <c r="L246" s="73"/>
      <c r="M246" s="73"/>
      <c r="N246" s="73"/>
      <c r="O246" s="73"/>
      <c r="P246" s="73"/>
      <c r="Q246" s="73"/>
      <c r="R246" s="73"/>
      <c r="S246" s="73">
        <f>H246</f>
        <v>0</v>
      </c>
      <c r="T246" s="73"/>
      <c r="U246" s="73"/>
      <c r="V246" s="74"/>
    </row>
    <row r="247" spans="2:22" s="119" customFormat="1" ht="12.75">
      <c r="B247" s="175" t="str">
        <f>'criteria information summary'!B240</f>
        <v>1-Nitropyrene</v>
      </c>
      <c r="C247" s="176"/>
      <c r="D247" s="175" t="str">
        <f>'criteria information summary'!D240</f>
        <v>5522-43-0</v>
      </c>
      <c r="E247" s="242" t="s">
        <v>177</v>
      </c>
      <c r="F247" s="183"/>
      <c r="G247" s="184"/>
      <c r="H247" s="185"/>
      <c r="I247" s="71"/>
      <c r="J247" s="186"/>
      <c r="K247" s="187"/>
      <c r="L247" s="187"/>
      <c r="M247" s="187"/>
      <c r="N247" s="187"/>
      <c r="O247" s="187"/>
      <c r="P247" s="187"/>
      <c r="Q247" s="187"/>
      <c r="R247" s="187"/>
      <c r="S247" s="187"/>
      <c r="T247" s="187"/>
      <c r="U247" s="187"/>
      <c r="V247" s="188"/>
    </row>
    <row r="248" spans="2:22" s="119" customFormat="1" ht="12.75">
      <c r="B248" s="175" t="str">
        <f>'criteria information summary'!B241</f>
        <v>4-Nitropyrene</v>
      </c>
      <c r="C248" s="176"/>
      <c r="D248" s="175" t="str">
        <f>'criteria information summary'!D241</f>
        <v>57835-92-4</v>
      </c>
      <c r="E248" s="242" t="s">
        <v>177</v>
      </c>
      <c r="F248" s="183"/>
      <c r="G248" s="184"/>
      <c r="H248" s="185"/>
      <c r="I248" s="71"/>
      <c r="J248" s="186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8"/>
    </row>
    <row r="249" spans="2:22" ht="12.75">
      <c r="B249" s="95" t="str">
        <f>'criteria information summary'!B242</f>
        <v>N-Nitrosodiphenylamine</v>
      </c>
      <c r="C249" s="149"/>
      <c r="D249" s="95" t="str">
        <f>'criteria information summary'!D242</f>
        <v>86-30-6</v>
      </c>
      <c r="E249" s="81">
        <f>'criteria information summary'!F242</f>
        <v>70</v>
      </c>
      <c r="F249" s="163" t="s">
        <v>780</v>
      </c>
      <c r="G249" s="169"/>
      <c r="H249" s="70">
        <f t="shared" si="9"/>
        <v>0</v>
      </c>
      <c r="I249" s="71"/>
      <c r="J249" s="72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4">
        <f>$H$249</f>
        <v>0</v>
      </c>
    </row>
    <row r="250" spans="2:22" ht="12.75">
      <c r="B250" s="95" t="str">
        <f>'criteria information summary'!B243</f>
        <v>Oxamyl (Vydate)</v>
      </c>
      <c r="C250" s="149"/>
      <c r="D250" s="95" t="str">
        <f>'criteria information summary'!D243</f>
        <v>23135-22-0</v>
      </c>
      <c r="E250" s="68">
        <f>'criteria information summary'!J243</f>
        <v>200</v>
      </c>
      <c r="F250" s="163" t="s">
        <v>20</v>
      </c>
      <c r="G250" s="169"/>
      <c r="H250" s="70">
        <f t="shared" si="9"/>
        <v>0</v>
      </c>
      <c r="I250" s="71"/>
      <c r="J250" s="72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4"/>
    </row>
    <row r="251" spans="2:22" ht="12.75">
      <c r="B251" s="95" t="str">
        <f>'criteria information summary'!B244</f>
        <v>Paraquat</v>
      </c>
      <c r="C251" s="149"/>
      <c r="D251" s="95" t="str">
        <f>'criteria information summary'!D244</f>
        <v>1910-42-5</v>
      </c>
      <c r="E251" s="68">
        <f>'criteria information summary'!N244</f>
        <v>30</v>
      </c>
      <c r="F251" s="163" t="s">
        <v>779</v>
      </c>
      <c r="G251" s="169"/>
      <c r="H251" s="70">
        <f t="shared" si="9"/>
        <v>0</v>
      </c>
      <c r="I251" s="71"/>
      <c r="J251" s="72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4"/>
    </row>
    <row r="252" spans="2:22" ht="12.75">
      <c r="B252" s="95" t="str">
        <f>'criteria information summary'!B245</f>
        <v>Pendimethalin</v>
      </c>
      <c r="C252" s="149"/>
      <c r="D252" s="95" t="str">
        <f>'criteria information summary'!D245</f>
        <v>40487-42-1</v>
      </c>
      <c r="E252" s="81">
        <f>'criteria information summary'!F245</f>
        <v>90</v>
      </c>
      <c r="F252" s="163" t="s">
        <v>781</v>
      </c>
      <c r="G252" s="169"/>
      <c r="H252" s="70">
        <f t="shared" si="9"/>
        <v>0</v>
      </c>
      <c r="I252" s="71"/>
      <c r="J252" s="72"/>
      <c r="K252" s="73"/>
      <c r="L252" s="73"/>
      <c r="M252" s="73"/>
      <c r="N252" s="73"/>
      <c r="O252" s="73">
        <f>$H$252</f>
        <v>0</v>
      </c>
      <c r="P252" s="73"/>
      <c r="Q252" s="73"/>
      <c r="R252" s="73"/>
      <c r="S252" s="73"/>
      <c r="T252" s="73"/>
      <c r="U252" s="73"/>
      <c r="V252" s="74"/>
    </row>
    <row r="253" spans="2:22" ht="12.75">
      <c r="B253" s="95" t="str">
        <f>'criteria information summary'!B246</f>
        <v>Pentachloronitrobenzene</v>
      </c>
      <c r="C253" s="149"/>
      <c r="D253" s="95" t="str">
        <f>'criteria information summary'!D246</f>
        <v>82-68-8</v>
      </c>
      <c r="E253" s="103">
        <f>'criteria information summary'!F246</f>
        <v>20</v>
      </c>
      <c r="F253" s="163" t="s">
        <v>781</v>
      </c>
      <c r="G253" s="172"/>
      <c r="H253" s="70">
        <f t="shared" si="9"/>
        <v>0</v>
      </c>
      <c r="I253" s="71"/>
      <c r="J253" s="72"/>
      <c r="K253" s="73"/>
      <c r="L253" s="73"/>
      <c r="M253" s="73"/>
      <c r="N253" s="73"/>
      <c r="O253" s="73">
        <f>$H$253</f>
        <v>0</v>
      </c>
      <c r="P253" s="73"/>
      <c r="Q253" s="73"/>
      <c r="R253" s="73"/>
      <c r="S253" s="73"/>
      <c r="T253" s="73"/>
      <c r="U253" s="73"/>
      <c r="V253" s="74"/>
    </row>
    <row r="254" spans="2:22" ht="12.75">
      <c r="B254" s="4" t="str">
        <f>'criteria information summary'!B247</f>
        <v>Pentachlorophenol</v>
      </c>
      <c r="D254" s="4" t="str">
        <f>'criteria information summary'!D247</f>
        <v>87-86-5</v>
      </c>
      <c r="E254" s="81">
        <f>'criteria information summary'!F247</f>
        <v>3</v>
      </c>
      <c r="F254" s="69" t="s">
        <v>780</v>
      </c>
      <c r="G254" s="169"/>
      <c r="H254" s="70">
        <f t="shared" si="9"/>
        <v>0</v>
      </c>
      <c r="I254" s="71"/>
      <c r="J254" s="72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4">
        <f>$H$254</f>
        <v>0</v>
      </c>
    </row>
    <row r="255" spans="2:22" ht="12.75">
      <c r="B255" s="4" t="str">
        <f>'criteria information summary'!B248</f>
        <v>Phenol</v>
      </c>
      <c r="D255" s="4" t="str">
        <f>'criteria information summary'!D248</f>
        <v>108-95-2</v>
      </c>
      <c r="E255" s="81">
        <f>'criteria information summary'!F248</f>
        <v>4000</v>
      </c>
      <c r="F255" s="69" t="s">
        <v>780</v>
      </c>
      <c r="G255" s="169"/>
      <c r="H255" s="70">
        <f t="shared" si="9"/>
        <v>0</v>
      </c>
      <c r="I255" s="71"/>
      <c r="J255" s="72"/>
      <c r="K255" s="73"/>
      <c r="L255" s="73"/>
      <c r="M255" s="73"/>
      <c r="N255" s="73"/>
      <c r="O255" s="73"/>
      <c r="P255" s="73"/>
      <c r="Q255" s="73"/>
      <c r="R255" s="73">
        <f>$H$255</f>
        <v>0</v>
      </c>
      <c r="S255" s="73"/>
      <c r="T255" s="73"/>
      <c r="U255" s="73"/>
      <c r="V255" s="74"/>
    </row>
    <row r="256" spans="2:22" ht="12.75">
      <c r="B256" s="4" t="str">
        <f>'criteria information summary'!B249</f>
        <v>Phorate</v>
      </c>
      <c r="D256" s="4" t="str">
        <f>'criteria information summary'!D249</f>
        <v>298-02-2</v>
      </c>
      <c r="E256" s="81">
        <f>'criteria information summary'!F249</f>
        <v>1</v>
      </c>
      <c r="F256" s="69" t="s">
        <v>781</v>
      </c>
      <c r="G256" s="169"/>
      <c r="H256" s="70">
        <f t="shared" si="9"/>
        <v>0</v>
      </c>
      <c r="I256" s="71"/>
      <c r="J256" s="72"/>
      <c r="K256" s="73">
        <f>$H$256</f>
        <v>0</v>
      </c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4"/>
    </row>
    <row r="257" spans="2:22" ht="12.75">
      <c r="B257" s="4" t="str">
        <f>'criteria information summary'!B250</f>
        <v>Picloram</v>
      </c>
      <c r="D257" s="4" t="str">
        <f>'criteria information summary'!D250</f>
        <v>1918-02-1</v>
      </c>
      <c r="E257" s="81">
        <f>'criteria information summary'!F250</f>
        <v>500</v>
      </c>
      <c r="F257" s="69" t="s">
        <v>780</v>
      </c>
      <c r="G257" s="169"/>
      <c r="H257" s="70">
        <f t="shared" si="9"/>
        <v>0</v>
      </c>
      <c r="I257" s="71"/>
      <c r="J257" s="72"/>
      <c r="K257" s="73"/>
      <c r="L257" s="73"/>
      <c r="M257" s="73"/>
      <c r="N257" s="73"/>
      <c r="O257" s="73">
        <f>$H$257</f>
        <v>0</v>
      </c>
      <c r="P257" s="73"/>
      <c r="Q257" s="73"/>
      <c r="R257" s="73"/>
      <c r="S257" s="73"/>
      <c r="T257" s="73"/>
      <c r="U257" s="73"/>
      <c r="V257" s="74"/>
    </row>
    <row r="258" spans="2:22" s="119" customFormat="1" ht="21.75">
      <c r="B258" s="212" t="str">
        <f>'criteria information summary'!B251</f>
        <v>carcinogenic PAHs (as BaP Equivalents) Use BaP Equivalency Worksheet.</v>
      </c>
      <c r="C258" s="176" t="s">
        <v>239</v>
      </c>
      <c r="D258" s="175"/>
      <c r="E258" s="81">
        <f>'criteria information summary'!F251</f>
        <v>0.05</v>
      </c>
      <c r="F258" s="183" t="s">
        <v>781</v>
      </c>
      <c r="G258" s="184">
        <f>'BaP Equiv Calc'!E35</f>
        <v>0</v>
      </c>
      <c r="H258" s="185">
        <f t="shared" si="9"/>
        <v>0</v>
      </c>
      <c r="I258" s="71"/>
      <c r="J258" s="186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  <c r="V258" s="188">
        <f>$H$258</f>
        <v>0</v>
      </c>
    </row>
    <row r="259" spans="2:22" ht="12.75">
      <c r="B259" s="4" t="str">
        <f>'criteria information summary'!B252</f>
        <v>nPAHs</v>
      </c>
      <c r="D259" s="6"/>
      <c r="E259" s="68"/>
      <c r="F259" s="69"/>
      <c r="G259" s="169"/>
      <c r="H259" s="70"/>
      <c r="I259" s="71"/>
      <c r="J259" s="72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4"/>
    </row>
    <row r="260" spans="2:22" ht="12.75">
      <c r="B260" s="4" t="str">
        <f>'criteria information summary'!B253</f>
        <v>   Acenaphthene</v>
      </c>
      <c r="D260" s="4" t="str">
        <f>'criteria information summary'!D253</f>
        <v>83-32-9</v>
      </c>
      <c r="E260" s="81">
        <f>'criteria information summary'!F253</f>
        <v>400</v>
      </c>
      <c r="F260" s="69" t="s">
        <v>780</v>
      </c>
      <c r="G260" s="169"/>
      <c r="H260" s="70">
        <f aca="true" t="shared" si="10" ref="H260:H293">G260/E260</f>
        <v>0</v>
      </c>
      <c r="I260" s="71"/>
      <c r="J260" s="72"/>
      <c r="K260" s="73"/>
      <c r="L260" s="73"/>
      <c r="M260" s="73"/>
      <c r="N260" s="73"/>
      <c r="O260" s="73">
        <f>$H$260</f>
        <v>0</v>
      </c>
      <c r="P260" s="73"/>
      <c r="Q260" s="73"/>
      <c r="R260" s="73"/>
      <c r="S260" s="73"/>
      <c r="T260" s="73"/>
      <c r="U260" s="73"/>
      <c r="V260" s="74"/>
    </row>
    <row r="261" spans="2:22" ht="12.75">
      <c r="B261" s="4" t="str">
        <f>'criteria information summary'!B254</f>
        <v>   Anthracene</v>
      </c>
      <c r="D261" s="4" t="str">
        <f>'criteria information summary'!D254</f>
        <v>120-12-7</v>
      </c>
      <c r="E261" s="81">
        <f>'criteria information summary'!F254</f>
        <v>2000</v>
      </c>
      <c r="F261" s="69" t="s">
        <v>780</v>
      </c>
      <c r="G261" s="169"/>
      <c r="H261" s="70">
        <f t="shared" si="10"/>
        <v>0</v>
      </c>
      <c r="I261" s="71"/>
      <c r="J261" s="72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4"/>
    </row>
    <row r="262" spans="2:22" ht="12.75">
      <c r="B262" s="4" t="str">
        <f>'criteria information summary'!B255</f>
        <v>   Fluoranthene</v>
      </c>
      <c r="D262" s="4" t="str">
        <f>'criteria information summary'!D255</f>
        <v>206-44-0</v>
      </c>
      <c r="E262" s="81">
        <f>'criteria information summary'!F255</f>
        <v>300</v>
      </c>
      <c r="F262" s="69" t="s">
        <v>780</v>
      </c>
      <c r="G262" s="169"/>
      <c r="H262" s="70">
        <f t="shared" si="10"/>
        <v>0</v>
      </c>
      <c r="I262" s="71"/>
      <c r="J262" s="72"/>
      <c r="K262" s="73"/>
      <c r="L262" s="73"/>
      <c r="M262" s="73"/>
      <c r="N262" s="73">
        <f>$H$262</f>
        <v>0</v>
      </c>
      <c r="O262" s="73">
        <f>$H$262</f>
        <v>0</v>
      </c>
      <c r="P262" s="73"/>
      <c r="Q262" s="73"/>
      <c r="R262" s="73"/>
      <c r="S262" s="73"/>
      <c r="T262" s="73"/>
      <c r="U262" s="73"/>
      <c r="V262" s="74"/>
    </row>
    <row r="263" spans="2:22" ht="12.75">
      <c r="B263" s="4" t="str">
        <f>'criteria information summary'!B256</f>
        <v>   Fluorene (9H-Fluorene)</v>
      </c>
      <c r="D263" s="4" t="str">
        <f>'criteria information summary'!D256</f>
        <v>86-73-7</v>
      </c>
      <c r="E263" s="81">
        <f>'criteria information summary'!F256</f>
        <v>300</v>
      </c>
      <c r="F263" s="69" t="s">
        <v>780</v>
      </c>
      <c r="G263" s="169"/>
      <c r="H263" s="70">
        <f t="shared" si="10"/>
        <v>0</v>
      </c>
      <c r="I263" s="71"/>
      <c r="J263" s="72">
        <f>$H$263</f>
        <v>0</v>
      </c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4"/>
    </row>
    <row r="264" spans="2:22" ht="12.75">
      <c r="B264" s="4" t="str">
        <f>'criteria information summary'!B257</f>
        <v>   Naphthalene </v>
      </c>
      <c r="D264" s="4" t="str">
        <f>'criteria information summary'!D257</f>
        <v>91-20-3</v>
      </c>
      <c r="E264" s="81">
        <f>'criteria information summary'!F257</f>
        <v>300</v>
      </c>
      <c r="F264" s="69" t="s">
        <v>780</v>
      </c>
      <c r="G264" s="169"/>
      <c r="H264" s="70">
        <f t="shared" si="10"/>
        <v>0</v>
      </c>
      <c r="I264" s="71"/>
      <c r="J264" s="72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4"/>
    </row>
    <row r="265" spans="2:22" ht="12.75">
      <c r="B265" s="4" t="str">
        <f>'criteria information summary'!B258</f>
        <v>   Pyrene</v>
      </c>
      <c r="D265" s="4" t="str">
        <f>'criteria information summary'!D258</f>
        <v>129-00-0</v>
      </c>
      <c r="E265" s="81">
        <f>'criteria information summary'!F258</f>
        <v>200</v>
      </c>
      <c r="F265" s="69" t="s">
        <v>780</v>
      </c>
      <c r="G265" s="169"/>
      <c r="H265" s="70">
        <f t="shared" si="10"/>
        <v>0</v>
      </c>
      <c r="I265" s="71"/>
      <c r="J265" s="72"/>
      <c r="K265" s="73"/>
      <c r="L265" s="73"/>
      <c r="M265" s="73"/>
      <c r="N265" s="73">
        <f>$H$265</f>
        <v>0</v>
      </c>
      <c r="O265" s="73"/>
      <c r="P265" s="73"/>
      <c r="Q265" s="73"/>
      <c r="R265" s="73"/>
      <c r="S265" s="73"/>
      <c r="T265" s="73"/>
      <c r="U265" s="73"/>
      <c r="V265" s="74"/>
    </row>
    <row r="266" spans="2:22" ht="12.75">
      <c r="B266" s="4" t="str">
        <f>'criteria information summary'!B259</f>
        <v>Polychlorinated biphenyls (PCBs)</v>
      </c>
      <c r="D266" s="4" t="str">
        <f>'criteria information summary'!D259</f>
        <v>1336-36-3</v>
      </c>
      <c r="E266" s="81">
        <f>'criteria information summary'!F259</f>
        <v>0.04</v>
      </c>
      <c r="F266" s="69" t="s">
        <v>780</v>
      </c>
      <c r="G266" s="169"/>
      <c r="H266" s="70">
        <f t="shared" si="10"/>
        <v>0</v>
      </c>
      <c r="I266" s="71"/>
      <c r="J266" s="72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4">
        <f>$H$266</f>
        <v>0</v>
      </c>
    </row>
    <row r="267" spans="2:22" ht="12.75">
      <c r="B267" s="95" t="str">
        <f>'criteria information summary'!B260</f>
        <v>Primisulfuron-methyl (Beacon)</v>
      </c>
      <c r="C267" s="149"/>
      <c r="D267" s="95" t="str">
        <f>'criteria information summary'!D260</f>
        <v>86209-51-0</v>
      </c>
      <c r="E267" s="103">
        <f>'criteria information summary'!F260</f>
        <v>20</v>
      </c>
      <c r="F267" s="163" t="s">
        <v>781</v>
      </c>
      <c r="G267" s="172"/>
      <c r="H267" s="70">
        <f t="shared" si="10"/>
        <v>0</v>
      </c>
      <c r="I267" s="71"/>
      <c r="J267" s="106">
        <f>$H$267</f>
        <v>0</v>
      </c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4"/>
    </row>
    <row r="268" spans="2:22" ht="12.75">
      <c r="B268" s="95" t="str">
        <f>'criteria information summary'!B261</f>
        <v>Prometon</v>
      </c>
      <c r="C268" s="149"/>
      <c r="D268" s="95" t="str">
        <f>'criteria information summary'!D261</f>
        <v>1610-18-0</v>
      </c>
      <c r="E268" s="81">
        <f>'criteria information summary'!F261</f>
        <v>100</v>
      </c>
      <c r="F268" s="163" t="s">
        <v>780</v>
      </c>
      <c r="G268" s="169"/>
      <c r="H268" s="70">
        <f t="shared" si="10"/>
        <v>0</v>
      </c>
      <c r="I268" s="71"/>
      <c r="J268" s="72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4"/>
    </row>
    <row r="269" spans="2:22" ht="12.75">
      <c r="B269" s="95" t="str">
        <f>'criteria information summary'!B262</f>
        <v>Pronamide</v>
      </c>
      <c r="C269" s="149"/>
      <c r="D269" s="95" t="str">
        <f>'criteria information summary'!D262</f>
        <v>23950-58-5</v>
      </c>
      <c r="E269" s="68">
        <f>'criteria information summary'!N262</f>
        <v>50</v>
      </c>
      <c r="F269" s="163" t="s">
        <v>779</v>
      </c>
      <c r="G269" s="169"/>
      <c r="H269" s="70">
        <f t="shared" si="10"/>
        <v>0</v>
      </c>
      <c r="I269" s="71"/>
      <c r="J269" s="72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4"/>
    </row>
    <row r="270" spans="2:22" ht="12.75">
      <c r="B270" s="95" t="str">
        <f>'criteria information summary'!B263</f>
        <v>Propachlor</v>
      </c>
      <c r="C270" s="149"/>
      <c r="D270" s="95" t="str">
        <f>'criteria information summary'!D263</f>
        <v>1918-16-7</v>
      </c>
      <c r="E270" s="81">
        <f>'criteria information summary'!F263</f>
        <v>90</v>
      </c>
      <c r="F270" s="163" t="s">
        <v>780</v>
      </c>
      <c r="G270" s="169"/>
      <c r="H270" s="70">
        <f t="shared" si="10"/>
        <v>0</v>
      </c>
      <c r="I270" s="71"/>
      <c r="J270" s="72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4"/>
    </row>
    <row r="271" spans="2:22" ht="12.75">
      <c r="B271" s="95" t="str">
        <f>'criteria information summary'!B264</f>
        <v>Propazine</v>
      </c>
      <c r="C271" s="149"/>
      <c r="D271" s="95" t="str">
        <f>'criteria information summary'!D264</f>
        <v>139-40-2</v>
      </c>
      <c r="E271" s="81">
        <f>'criteria information summary'!F264</f>
        <v>10</v>
      </c>
      <c r="F271" s="163" t="s">
        <v>781</v>
      </c>
      <c r="G271" s="169"/>
      <c r="H271" s="70">
        <f t="shared" si="10"/>
        <v>0</v>
      </c>
      <c r="I271" s="71"/>
      <c r="J271" s="72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>
        <f>H271</f>
        <v>0</v>
      </c>
      <c r="V271" s="74"/>
    </row>
    <row r="272" spans="2:22" ht="12.75">
      <c r="B272" s="95" t="str">
        <f>'criteria information summary'!B265</f>
        <v>Propham</v>
      </c>
      <c r="C272" s="149"/>
      <c r="D272" s="95" t="str">
        <f>'criteria information summary'!D265</f>
        <v>122-42-9</v>
      </c>
      <c r="E272" s="68">
        <f>'criteria information summary'!N265</f>
        <v>100</v>
      </c>
      <c r="F272" s="163" t="s">
        <v>779</v>
      </c>
      <c r="G272" s="169"/>
      <c r="H272" s="70">
        <f t="shared" si="10"/>
        <v>0</v>
      </c>
      <c r="I272" s="71"/>
      <c r="J272" s="72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4"/>
    </row>
    <row r="273" spans="2:22" s="119" customFormat="1" ht="12.75">
      <c r="B273" s="175" t="str">
        <f>'criteria information summary'!B266</f>
        <v>Propiconazole</v>
      </c>
      <c r="C273" s="176"/>
      <c r="D273" s="175" t="str">
        <f>'criteria information summary'!D266</f>
        <v>60207-90-1</v>
      </c>
      <c r="E273" s="81">
        <f>'criteria information summary'!F266</f>
        <v>90</v>
      </c>
      <c r="F273" s="183" t="s">
        <v>781</v>
      </c>
      <c r="G273" s="184"/>
      <c r="H273" s="185">
        <f t="shared" si="10"/>
        <v>0</v>
      </c>
      <c r="I273" s="71"/>
      <c r="J273" s="186"/>
      <c r="K273" s="187"/>
      <c r="L273" s="187"/>
      <c r="M273" s="187"/>
      <c r="N273" s="187"/>
      <c r="O273" s="187">
        <f>H273</f>
        <v>0</v>
      </c>
      <c r="P273" s="187"/>
      <c r="Q273" s="187"/>
      <c r="R273" s="187"/>
      <c r="S273" s="187"/>
      <c r="T273" s="187"/>
      <c r="U273" s="187"/>
      <c r="V273" s="188"/>
    </row>
    <row r="274" spans="2:22" s="119" customFormat="1" ht="12.75">
      <c r="B274" s="175" t="str">
        <f>'criteria information summary'!B267</f>
        <v>Pydrin (Fenvalerate)</v>
      </c>
      <c r="C274" s="176"/>
      <c r="D274" s="175" t="str">
        <f>'criteria information summary'!D267</f>
        <v>51630-58-1</v>
      </c>
      <c r="E274" s="81">
        <f>'criteria information summary'!F267</f>
        <v>200</v>
      </c>
      <c r="F274" s="183" t="s">
        <v>781</v>
      </c>
      <c r="G274" s="184"/>
      <c r="H274" s="185">
        <f>G274/E274</f>
        <v>0</v>
      </c>
      <c r="I274" s="71"/>
      <c r="J274" s="186"/>
      <c r="K274" s="187">
        <f>H274</f>
        <v>0</v>
      </c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8"/>
    </row>
    <row r="275" spans="2:22" ht="12.75">
      <c r="B275" s="95" t="str">
        <f>'criteria information summary'!B268</f>
        <v>RDX (Hexahydro-1,3,5-trinitro-1,3,5-triazine)</v>
      </c>
      <c r="C275" s="149"/>
      <c r="D275" s="95" t="str">
        <f>'criteria information summary'!D268</f>
        <v>121-82-4</v>
      </c>
      <c r="E275" s="81">
        <f>'criteria information summary'!F268</f>
        <v>20</v>
      </c>
      <c r="F275" s="163" t="s">
        <v>781</v>
      </c>
      <c r="G275" s="169"/>
      <c r="H275" s="70">
        <f t="shared" si="10"/>
        <v>0</v>
      </c>
      <c r="I275" s="71"/>
      <c r="J275" s="72"/>
      <c r="K275" s="73"/>
      <c r="L275" s="73"/>
      <c r="M275" s="73"/>
      <c r="N275" s="73"/>
      <c r="O275" s="73"/>
      <c r="P275" s="73"/>
      <c r="Q275" s="73">
        <f>H275</f>
        <v>0</v>
      </c>
      <c r="R275" s="73"/>
      <c r="S275" s="73"/>
      <c r="T275" s="73"/>
      <c r="U275" s="73"/>
      <c r="V275" s="74"/>
    </row>
    <row r="276" spans="2:22" ht="12.75">
      <c r="B276" s="95" t="str">
        <f>'criteria information summary'!B269</f>
        <v>Simazine</v>
      </c>
      <c r="C276" s="149"/>
      <c r="D276" s="95" t="str">
        <f>'criteria information summary'!D269</f>
        <v>122-34-9</v>
      </c>
      <c r="E276" s="81">
        <f>'criteria information summary'!F269</f>
        <v>30</v>
      </c>
      <c r="F276" s="163" t="s">
        <v>780</v>
      </c>
      <c r="G276" s="169"/>
      <c r="H276" s="70">
        <f t="shared" si="10"/>
        <v>0</v>
      </c>
      <c r="I276" s="71"/>
      <c r="J276" s="72">
        <f>$H$276</f>
        <v>0</v>
      </c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4"/>
    </row>
    <row r="277" spans="2:22" ht="12.75">
      <c r="B277" s="95" t="str">
        <f>'criteria information summary'!B270</f>
        <v>Styrene</v>
      </c>
      <c r="C277" s="149"/>
      <c r="D277" s="95" t="str">
        <f>'criteria information summary'!D270</f>
        <v>100-42-5</v>
      </c>
      <c r="E277" s="68">
        <f>'criteria information summary'!J270</f>
        <v>100</v>
      </c>
      <c r="F277" s="163" t="s">
        <v>20</v>
      </c>
      <c r="G277" s="169"/>
      <c r="H277" s="70">
        <f t="shared" si="10"/>
        <v>0</v>
      </c>
      <c r="I277" s="71"/>
      <c r="J277" s="72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4"/>
    </row>
    <row r="278" spans="2:22" ht="12.75">
      <c r="B278" s="95" t="str">
        <f>'criteria information summary'!B271</f>
        <v>Tebuthiuron</v>
      </c>
      <c r="C278" s="149"/>
      <c r="D278" s="95" t="str">
        <f>'criteria information summary'!D271</f>
        <v>34014-18-1</v>
      </c>
      <c r="E278" s="68">
        <f>'criteria information summary'!N271</f>
        <v>500</v>
      </c>
      <c r="F278" s="163" t="s">
        <v>779</v>
      </c>
      <c r="G278" s="169"/>
      <c r="H278" s="70">
        <f t="shared" si="10"/>
        <v>0</v>
      </c>
      <c r="I278" s="71"/>
      <c r="J278" s="72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4"/>
    </row>
    <row r="279" spans="2:22" ht="12.75">
      <c r="B279" s="95" t="str">
        <f>'criteria information summary'!B272</f>
        <v>Terbacil</v>
      </c>
      <c r="C279" s="149"/>
      <c r="D279" s="95" t="str">
        <f>'criteria information summary'!D272</f>
        <v>5902-51-2</v>
      </c>
      <c r="E279" s="68">
        <f>'criteria information summary'!N272</f>
        <v>90</v>
      </c>
      <c r="F279" s="163" t="s">
        <v>779</v>
      </c>
      <c r="G279" s="169"/>
      <c r="H279" s="70">
        <f t="shared" si="10"/>
        <v>0</v>
      </c>
      <c r="I279" s="71"/>
      <c r="J279" s="72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4"/>
    </row>
    <row r="280" spans="2:22" ht="12.75">
      <c r="B280" s="95" t="str">
        <f>'criteria information summary'!B273</f>
        <v>Terbufos</v>
      </c>
      <c r="C280" s="149"/>
      <c r="D280" s="95" t="str">
        <f>'criteria information summary'!D273</f>
        <v>13071-79-9</v>
      </c>
      <c r="E280" s="81">
        <f>'criteria information summary'!F273</f>
        <v>0.2</v>
      </c>
      <c r="F280" s="163" t="s">
        <v>781</v>
      </c>
      <c r="G280" s="169"/>
      <c r="H280" s="70">
        <f t="shared" si="10"/>
        <v>0</v>
      </c>
      <c r="I280" s="71"/>
      <c r="J280" s="72"/>
      <c r="K280" s="73">
        <f>$H$280</f>
        <v>0</v>
      </c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4"/>
    </row>
    <row r="281" spans="2:22" s="119" customFormat="1" ht="12.75">
      <c r="B281" s="175" t="str">
        <f>'criteria information summary'!B274</f>
        <v>2,3,7,8-TCDD (Dioxin) (Use TCDD TEF worksheet)</v>
      </c>
      <c r="C281" s="176" t="s">
        <v>504</v>
      </c>
      <c r="D281" s="175" t="str">
        <f>'criteria information summary'!D274</f>
        <v>1746-01-6</v>
      </c>
      <c r="E281" s="96">
        <f>'criteria information summary'!J274</f>
        <v>3E-05</v>
      </c>
      <c r="F281" s="183" t="s">
        <v>20</v>
      </c>
      <c r="G281" s="184">
        <f>'TCDDTEF Calc'!D49</f>
        <v>0</v>
      </c>
      <c r="H281" s="185">
        <f t="shared" si="10"/>
        <v>0</v>
      </c>
      <c r="I281" s="71"/>
      <c r="J281" s="186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8">
        <f>$G$281/0.000002</f>
        <v>0</v>
      </c>
    </row>
    <row r="282" spans="2:22" ht="12.75">
      <c r="B282" s="95" t="str">
        <f>'criteria information summary'!B275</f>
        <v>1,1,1,2-Tetrachloroethane</v>
      </c>
      <c r="C282" s="149"/>
      <c r="D282" s="95" t="str">
        <f>'criteria information summary'!D275</f>
        <v>630-20-6</v>
      </c>
      <c r="E282" s="81">
        <f>'criteria information summary'!F275</f>
        <v>70</v>
      </c>
      <c r="F282" s="163" t="s">
        <v>780</v>
      </c>
      <c r="G282" s="169"/>
      <c r="H282" s="70">
        <f t="shared" si="10"/>
        <v>0</v>
      </c>
      <c r="I282" s="71"/>
      <c r="J282" s="72"/>
      <c r="K282" s="73"/>
      <c r="L282" s="73"/>
      <c r="M282" s="73"/>
      <c r="N282" s="73">
        <f>$H$282</f>
        <v>0</v>
      </c>
      <c r="O282" s="73">
        <f>$H$282</f>
        <v>0</v>
      </c>
      <c r="P282" s="73"/>
      <c r="Q282" s="73"/>
      <c r="R282" s="73"/>
      <c r="S282" s="73"/>
      <c r="T282" s="73"/>
      <c r="U282" s="73"/>
      <c r="V282" s="74"/>
    </row>
    <row r="283" spans="2:22" ht="12.75">
      <c r="B283" s="95" t="str">
        <f>'criteria information summary'!B276</f>
        <v>1,1,2,2-Tetrachloroethane</v>
      </c>
      <c r="C283" s="149"/>
      <c r="D283" s="95" t="str">
        <f>'criteria information summary'!D276</f>
        <v>79-34-5</v>
      </c>
      <c r="E283" s="81">
        <f>'criteria information summary'!F276</f>
        <v>2</v>
      </c>
      <c r="F283" s="163" t="s">
        <v>780</v>
      </c>
      <c r="G283" s="169"/>
      <c r="H283" s="70">
        <f t="shared" si="10"/>
        <v>0</v>
      </c>
      <c r="I283" s="71"/>
      <c r="J283" s="72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4">
        <f>$H$283</f>
        <v>0</v>
      </c>
    </row>
    <row r="284" spans="2:22" ht="12.75">
      <c r="B284" s="95" t="str">
        <f>'criteria information summary'!B277</f>
        <v>Tetrachloroethylene</v>
      </c>
      <c r="C284" s="149"/>
      <c r="D284" s="95" t="str">
        <f>'criteria information summary'!D277</f>
        <v>127-18-4</v>
      </c>
      <c r="E284" s="81">
        <f>'criteria information summary'!F277</f>
        <v>7</v>
      </c>
      <c r="F284" s="163" t="s">
        <v>780</v>
      </c>
      <c r="G284" s="169"/>
      <c r="H284" s="70">
        <f t="shared" si="10"/>
        <v>0</v>
      </c>
      <c r="I284" s="71"/>
      <c r="J284" s="72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4">
        <f>$H$284</f>
        <v>0</v>
      </c>
    </row>
    <row r="285" spans="2:22" ht="12.75">
      <c r="B285" s="95" t="str">
        <f>'criteria information summary'!B278</f>
        <v>Tetrahydrofuran</v>
      </c>
      <c r="C285" s="149"/>
      <c r="D285" s="95" t="str">
        <f>'criteria information summary'!D278</f>
        <v>109-99-9</v>
      </c>
      <c r="E285" s="81">
        <f>'criteria information summary'!F278</f>
        <v>100</v>
      </c>
      <c r="F285" s="163" t="s">
        <v>781</v>
      </c>
      <c r="G285" s="169"/>
      <c r="H285" s="70">
        <f t="shared" si="10"/>
        <v>0</v>
      </c>
      <c r="I285" s="71"/>
      <c r="J285" s="72"/>
      <c r="K285" s="73"/>
      <c r="L285" s="73"/>
      <c r="M285" s="73"/>
      <c r="N285" s="73"/>
      <c r="O285" s="73">
        <f>H285</f>
        <v>0</v>
      </c>
      <c r="P285" s="73"/>
      <c r="Q285" s="73"/>
      <c r="R285" s="73"/>
      <c r="S285" s="73"/>
      <c r="T285" s="73"/>
      <c r="U285" s="73"/>
      <c r="V285" s="74"/>
    </row>
    <row r="286" spans="2:22" ht="12.75">
      <c r="B286" s="95" t="str">
        <f>'criteria information summary'!B279</f>
        <v>Thifensulfuron-methyl (Pinnacle)</v>
      </c>
      <c r="C286" s="149"/>
      <c r="D286" s="95" t="str">
        <f>'criteria information summary'!D279</f>
        <v>79277-27-3</v>
      </c>
      <c r="E286" s="103">
        <f>'criteria information summary'!F279</f>
        <v>90</v>
      </c>
      <c r="F286" s="163" t="s">
        <v>781</v>
      </c>
      <c r="G286" s="172"/>
      <c r="H286" s="70">
        <f t="shared" si="10"/>
        <v>0</v>
      </c>
      <c r="I286" s="71"/>
      <c r="J286" s="72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>
        <f>$H$286</f>
        <v>0</v>
      </c>
      <c r="V286" s="74"/>
    </row>
    <row r="287" spans="2:22" ht="12.75">
      <c r="B287" s="95" t="str">
        <f>'criteria information summary'!B280</f>
        <v>Toluene</v>
      </c>
      <c r="C287" s="149"/>
      <c r="D287" s="95" t="str">
        <f>'criteria information summary'!D280</f>
        <v>108-88-3</v>
      </c>
      <c r="E287" s="81">
        <f>'criteria information summary'!F280</f>
        <v>1000</v>
      </c>
      <c r="F287" s="163" t="s">
        <v>780</v>
      </c>
      <c r="G287" s="169"/>
      <c r="H287" s="70">
        <f t="shared" si="10"/>
        <v>0</v>
      </c>
      <c r="I287" s="71"/>
      <c r="J287" s="72"/>
      <c r="K287" s="72"/>
      <c r="L287" s="72"/>
      <c r="M287" s="73"/>
      <c r="N287" s="72">
        <f>$H$287</f>
        <v>0</v>
      </c>
      <c r="O287" s="72">
        <f>$H$287</f>
        <v>0</v>
      </c>
      <c r="P287" s="72"/>
      <c r="Q287" s="72"/>
      <c r="R287" s="73"/>
      <c r="S287" s="73"/>
      <c r="T287" s="73"/>
      <c r="U287" s="73"/>
      <c r="V287" s="74"/>
    </row>
    <row r="288" spans="2:22" s="119" customFormat="1" ht="12.75">
      <c r="B288" s="175" t="str">
        <f>'criteria information summary'!B281</f>
        <v>Total Petroleum Hydrocarbon (TPH)</v>
      </c>
      <c r="C288" s="176" t="s">
        <v>613</v>
      </c>
      <c r="D288" s="175"/>
      <c r="E288" s="81">
        <f>'criteria information summary'!F281</f>
        <v>200</v>
      </c>
      <c r="F288" s="183" t="s">
        <v>781</v>
      </c>
      <c r="G288" s="184"/>
      <c r="H288" s="70">
        <f t="shared" si="10"/>
        <v>0</v>
      </c>
      <c r="I288" s="71"/>
      <c r="J288" s="186"/>
      <c r="K288" s="186"/>
      <c r="L288" s="186"/>
      <c r="M288" s="187"/>
      <c r="N288" s="186">
        <f>H288</f>
        <v>0</v>
      </c>
      <c r="O288" s="186"/>
      <c r="P288" s="186"/>
      <c r="Q288" s="186"/>
      <c r="R288" s="187"/>
      <c r="S288" s="187"/>
      <c r="T288" s="187"/>
      <c r="U288" s="187"/>
      <c r="V288" s="188"/>
    </row>
    <row r="289" spans="2:22" ht="12.75">
      <c r="B289" s="95" t="str">
        <f>'criteria information summary'!B282</f>
        <v>Toxaphene</v>
      </c>
      <c r="C289" s="149"/>
      <c r="D289" s="95" t="str">
        <f>'criteria information summary'!D282</f>
        <v>8001-35-2</v>
      </c>
      <c r="E289" s="81">
        <f>'criteria information summary'!F282</f>
        <v>0.3</v>
      </c>
      <c r="F289" s="163" t="s">
        <v>780</v>
      </c>
      <c r="G289" s="169"/>
      <c r="H289" s="70">
        <f t="shared" si="10"/>
        <v>0</v>
      </c>
      <c r="I289" s="71"/>
      <c r="J289" s="72"/>
      <c r="K289" s="72"/>
      <c r="L289" s="72"/>
      <c r="M289" s="73"/>
      <c r="N289" s="72"/>
      <c r="O289" s="72"/>
      <c r="P289" s="72"/>
      <c r="Q289" s="72"/>
      <c r="R289" s="73"/>
      <c r="S289" s="73"/>
      <c r="T289" s="73"/>
      <c r="U289" s="73"/>
      <c r="V289" s="74">
        <f>$H$289</f>
        <v>0</v>
      </c>
    </row>
    <row r="290" spans="2:22" ht="12.75">
      <c r="B290" s="95" t="str">
        <f>'criteria information summary'!B283</f>
        <v>Triallate</v>
      </c>
      <c r="C290" s="149"/>
      <c r="D290" s="95" t="str">
        <f>'criteria information summary'!D283</f>
        <v>2303-17-5</v>
      </c>
      <c r="E290" s="81">
        <f>'criteria information summary'!F283</f>
        <v>9</v>
      </c>
      <c r="F290" s="163" t="s">
        <v>781</v>
      </c>
      <c r="G290" s="169"/>
      <c r="H290" s="70">
        <f t="shared" si="10"/>
        <v>0</v>
      </c>
      <c r="I290" s="71"/>
      <c r="J290" s="72"/>
      <c r="K290" s="72"/>
      <c r="L290" s="72"/>
      <c r="M290" s="73"/>
      <c r="N290" s="72"/>
      <c r="O290" s="72">
        <f>$H$290</f>
        <v>0</v>
      </c>
      <c r="P290" s="72"/>
      <c r="Q290" s="72"/>
      <c r="R290" s="73"/>
      <c r="S290" s="73"/>
      <c r="T290" s="73"/>
      <c r="U290" s="73"/>
      <c r="V290" s="74"/>
    </row>
    <row r="291" spans="2:22" ht="12.75">
      <c r="B291" s="95" t="str">
        <f>'criteria information summary'!B284</f>
        <v>Triasulfuron (Amber)</v>
      </c>
      <c r="C291" s="149"/>
      <c r="D291" s="95" t="str">
        <f>'criteria information summary'!D284</f>
        <v>82097-50-5</v>
      </c>
      <c r="E291" s="103">
        <f>'criteria information summary'!F284</f>
        <v>70</v>
      </c>
      <c r="F291" s="163" t="s">
        <v>781</v>
      </c>
      <c r="G291" s="172"/>
      <c r="H291" s="70">
        <f t="shared" si="10"/>
        <v>0</v>
      </c>
      <c r="I291" s="71"/>
      <c r="J291" s="72"/>
      <c r="K291" s="72"/>
      <c r="L291" s="72"/>
      <c r="M291" s="73"/>
      <c r="N291" s="72"/>
      <c r="O291" s="72">
        <f>$H$291</f>
        <v>0</v>
      </c>
      <c r="P291" s="72"/>
      <c r="Q291" s="72"/>
      <c r="R291" s="73"/>
      <c r="S291" s="73"/>
      <c r="T291" s="73"/>
      <c r="U291" s="73"/>
      <c r="V291" s="74"/>
    </row>
    <row r="292" spans="2:22" ht="12.75">
      <c r="B292" s="95" t="str">
        <f>'criteria information summary'!B285</f>
        <v>Tribenuron-methyl (Express)</v>
      </c>
      <c r="C292" s="149"/>
      <c r="D292" s="95" t="str">
        <f>'criteria information summary'!D285</f>
        <v>101200-48-0</v>
      </c>
      <c r="E292" s="103">
        <f>'criteria information summary'!F285</f>
        <v>60</v>
      </c>
      <c r="F292" s="163" t="s">
        <v>781</v>
      </c>
      <c r="G292" s="172"/>
      <c r="H292" s="70">
        <f t="shared" si="10"/>
        <v>0</v>
      </c>
      <c r="I292" s="71"/>
      <c r="J292" s="72"/>
      <c r="K292" s="72"/>
      <c r="L292" s="72"/>
      <c r="M292" s="73"/>
      <c r="N292" s="72"/>
      <c r="O292" s="72">
        <f>$H$292</f>
        <v>0</v>
      </c>
      <c r="P292" s="72"/>
      <c r="Q292" s="72"/>
      <c r="R292" s="73"/>
      <c r="S292" s="73"/>
      <c r="T292" s="73"/>
      <c r="U292" s="73"/>
      <c r="V292" s="74"/>
    </row>
    <row r="293" spans="2:22" ht="12.75">
      <c r="B293" s="95" t="str">
        <f>'criteria information summary'!B286</f>
        <v>Tributyltin oxide</v>
      </c>
      <c r="C293" s="149"/>
      <c r="D293" s="95" t="str">
        <f>'criteria information summary'!D286</f>
        <v>56-35-9</v>
      </c>
      <c r="E293" s="103">
        <f>'criteria information summary'!F286</f>
        <v>2</v>
      </c>
      <c r="F293" s="163" t="s">
        <v>781</v>
      </c>
      <c r="G293" s="172"/>
      <c r="H293" s="70">
        <f t="shared" si="10"/>
        <v>0</v>
      </c>
      <c r="I293" s="71"/>
      <c r="J293" s="72"/>
      <c r="K293" s="72"/>
      <c r="L293" s="72"/>
      <c r="M293" s="244">
        <f>$H$293</f>
        <v>0</v>
      </c>
      <c r="N293" s="72"/>
      <c r="O293" s="72"/>
      <c r="P293" s="72"/>
      <c r="Q293" s="72"/>
      <c r="R293" s="73"/>
      <c r="S293" s="73"/>
      <c r="T293" s="73"/>
      <c r="U293" s="73"/>
      <c r="V293" s="74"/>
    </row>
    <row r="294" spans="2:22" ht="12.75">
      <c r="B294" s="95" t="str">
        <f>'criteria information summary'!B287</f>
        <v>Trichloroacetic acid (HA)</v>
      </c>
      <c r="C294" s="149" t="s">
        <v>206</v>
      </c>
      <c r="D294" s="95" t="str">
        <f>'criteria information summary'!D287</f>
        <v>76-03-9</v>
      </c>
      <c r="E294" s="97">
        <f>'criteria information summary'!J287</f>
        <v>60</v>
      </c>
      <c r="F294" s="69" t="s">
        <v>20</v>
      </c>
      <c r="G294" s="169"/>
      <c r="H294" s="70">
        <f aca="true" t="shared" si="11" ref="H294:H314">G294/E294</f>
        <v>0</v>
      </c>
      <c r="I294" s="71"/>
      <c r="J294" s="72"/>
      <c r="K294" s="72"/>
      <c r="L294" s="72"/>
      <c r="M294" s="73"/>
      <c r="N294" s="72"/>
      <c r="O294" s="72"/>
      <c r="P294" s="72"/>
      <c r="Q294" s="72"/>
      <c r="R294" s="73"/>
      <c r="S294" s="73"/>
      <c r="T294" s="73"/>
      <c r="U294" s="73"/>
      <c r="V294" s="74"/>
    </row>
    <row r="295" spans="2:22" ht="12.75">
      <c r="B295" s="4" t="str">
        <f>'criteria information summary'!B288</f>
        <v>1,2,4-Trichlorobenzene</v>
      </c>
      <c r="D295" s="4" t="str">
        <f>'criteria information summary'!D288</f>
        <v>120-82-1</v>
      </c>
      <c r="E295" s="97">
        <f>'criteria information summary'!J288</f>
        <v>70</v>
      </c>
      <c r="F295" s="69" t="s">
        <v>20</v>
      </c>
      <c r="G295" s="169"/>
      <c r="H295" s="70">
        <f t="shared" si="11"/>
        <v>0</v>
      </c>
      <c r="I295" s="71"/>
      <c r="J295" s="72"/>
      <c r="K295" s="72"/>
      <c r="L295" s="72"/>
      <c r="M295" s="73"/>
      <c r="N295" s="72"/>
      <c r="O295" s="72"/>
      <c r="P295" s="72"/>
      <c r="Q295" s="72"/>
      <c r="R295" s="73"/>
      <c r="S295" s="73"/>
      <c r="T295" s="73"/>
      <c r="U295" s="73"/>
      <c r="V295" s="74"/>
    </row>
    <row r="296" spans="2:22" ht="12.75">
      <c r="B296" s="4" t="str">
        <f>'criteria information summary'!B289</f>
        <v>1,3,5-Trichlorobenzene</v>
      </c>
      <c r="D296" s="4" t="str">
        <f>'criteria information summary'!D289</f>
        <v>108-70-3</v>
      </c>
      <c r="E296" s="68">
        <f>'criteria information summary'!N289</f>
        <v>40</v>
      </c>
      <c r="F296" s="69" t="s">
        <v>779</v>
      </c>
      <c r="G296" s="169"/>
      <c r="H296" s="70">
        <f t="shared" si="11"/>
        <v>0</v>
      </c>
      <c r="I296" s="71"/>
      <c r="J296" s="72"/>
      <c r="K296" s="72"/>
      <c r="L296" s="72"/>
      <c r="M296" s="73"/>
      <c r="N296" s="72"/>
      <c r="O296" s="72"/>
      <c r="P296" s="72"/>
      <c r="Q296" s="72"/>
      <c r="R296" s="73"/>
      <c r="S296" s="73"/>
      <c r="T296" s="73"/>
      <c r="U296" s="73"/>
      <c r="V296" s="74"/>
    </row>
    <row r="297" spans="2:22" ht="12.75">
      <c r="B297" s="4" t="str">
        <f>'criteria information summary'!B290</f>
        <v>1,1,1-Trichloroethane</v>
      </c>
      <c r="D297" s="4" t="str">
        <f>'criteria information summary'!D290</f>
        <v>71-55-6</v>
      </c>
      <c r="E297" s="81">
        <f>'criteria information summary'!F290</f>
        <v>600</v>
      </c>
      <c r="F297" s="69" t="s">
        <v>780</v>
      </c>
      <c r="G297" s="169"/>
      <c r="H297" s="70">
        <f t="shared" si="11"/>
        <v>0</v>
      </c>
      <c r="I297" s="71"/>
      <c r="J297" s="72"/>
      <c r="K297" s="72"/>
      <c r="L297" s="72"/>
      <c r="M297" s="73"/>
      <c r="N297" s="72"/>
      <c r="O297" s="72">
        <f>$H$297</f>
        <v>0</v>
      </c>
      <c r="P297" s="72"/>
      <c r="Q297" s="72"/>
      <c r="R297" s="73"/>
      <c r="S297" s="73"/>
      <c r="T297" s="73"/>
      <c r="U297" s="73"/>
      <c r="V297" s="74"/>
    </row>
    <row r="298" spans="2:22" ht="12.75">
      <c r="B298" s="4" t="str">
        <f>'criteria information summary'!B291</f>
        <v>1,1,2-Trichloroethane</v>
      </c>
      <c r="D298" s="4" t="str">
        <f>'criteria information summary'!D291</f>
        <v>79-00-5</v>
      </c>
      <c r="E298" s="81">
        <f>'criteria information summary'!F291</f>
        <v>3</v>
      </c>
      <c r="F298" s="69" t="s">
        <v>780</v>
      </c>
      <c r="G298" s="169"/>
      <c r="H298" s="70">
        <f t="shared" si="11"/>
        <v>0</v>
      </c>
      <c r="I298" s="71"/>
      <c r="J298" s="72"/>
      <c r="K298" s="72"/>
      <c r="L298" s="72"/>
      <c r="M298" s="72">
        <f>$H$298</f>
        <v>0</v>
      </c>
      <c r="N298" s="72"/>
      <c r="O298" s="72"/>
      <c r="P298" s="72"/>
      <c r="Q298" s="72"/>
      <c r="R298" s="73"/>
      <c r="S298" s="73"/>
      <c r="T298" s="73"/>
      <c r="U298" s="73"/>
      <c r="V298" s="74"/>
    </row>
    <row r="299" spans="2:22" ht="12.75">
      <c r="B299" s="4" t="str">
        <f>'criteria information summary'!B292</f>
        <v>Trichloroethylene (1,1,2-; TCE)</v>
      </c>
      <c r="D299" s="4" t="str">
        <f>'criteria information summary'!D292</f>
        <v>79-01-6</v>
      </c>
      <c r="E299" s="81">
        <f>'criteria information summary'!F292</f>
        <v>30</v>
      </c>
      <c r="F299" s="69" t="s">
        <v>780</v>
      </c>
      <c r="G299" s="169"/>
      <c r="H299" s="70">
        <f t="shared" si="11"/>
        <v>0</v>
      </c>
      <c r="I299" s="71"/>
      <c r="J299" s="72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4">
        <f>$H$299</f>
        <v>0</v>
      </c>
    </row>
    <row r="300" spans="2:22" ht="12.75">
      <c r="B300" s="4" t="str">
        <f>'criteria information summary'!B293</f>
        <v>Trichlorofluoromethane (Freon 11, fluorotrichloromethane)</v>
      </c>
      <c r="D300" s="4" t="str">
        <f>'criteria information summary'!D293</f>
        <v>75-69-4</v>
      </c>
      <c r="E300" s="81">
        <f>'criteria information summary'!F293</f>
        <v>2000</v>
      </c>
      <c r="F300" s="69" t="s">
        <v>780</v>
      </c>
      <c r="G300" s="169"/>
      <c r="H300" s="70">
        <f t="shared" si="11"/>
        <v>0</v>
      </c>
      <c r="I300" s="71"/>
      <c r="J300" s="72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4"/>
    </row>
    <row r="301" spans="2:22" ht="12.75">
      <c r="B301" s="4" t="str">
        <f>'criteria information summary'!B294</f>
        <v>2,4,6-Trichlorophenol</v>
      </c>
      <c r="D301" s="4" t="str">
        <f>'criteria information summary'!D294</f>
        <v>88-06-2</v>
      </c>
      <c r="E301" s="81">
        <f>'criteria information summary'!F294</f>
        <v>30</v>
      </c>
      <c r="F301" s="69" t="s">
        <v>780</v>
      </c>
      <c r="G301" s="169"/>
      <c r="H301" s="70">
        <f t="shared" si="11"/>
        <v>0</v>
      </c>
      <c r="I301" s="71"/>
      <c r="J301" s="72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4">
        <f>$H$301</f>
        <v>0</v>
      </c>
    </row>
    <row r="302" spans="2:22" ht="12.75">
      <c r="B302" s="4" t="str">
        <f>'criteria information summary'!B295</f>
        <v>2,4,5-Trichlorophenoxyacetic acid (2,4,5-T)</v>
      </c>
      <c r="D302" s="4" t="str">
        <f>'criteria information summary'!D295</f>
        <v>93-76-5</v>
      </c>
      <c r="E302" s="81">
        <f>'criteria information summary'!F295</f>
        <v>70</v>
      </c>
      <c r="F302" s="69" t="s">
        <v>780</v>
      </c>
      <c r="G302" s="169"/>
      <c r="H302" s="70">
        <f t="shared" si="11"/>
        <v>0</v>
      </c>
      <c r="I302" s="71"/>
      <c r="J302" s="72">
        <f>$H$302</f>
        <v>0</v>
      </c>
      <c r="K302" s="73"/>
      <c r="L302" s="73"/>
      <c r="M302" s="73"/>
      <c r="N302" s="73"/>
      <c r="O302" s="73"/>
      <c r="P302" s="73"/>
      <c r="Q302" s="73"/>
      <c r="R302" s="72">
        <f>$H$302</f>
        <v>0</v>
      </c>
      <c r="S302" s="72"/>
      <c r="T302" s="72"/>
      <c r="U302" s="73"/>
      <c r="V302" s="74"/>
    </row>
    <row r="303" spans="2:22" ht="12.75">
      <c r="B303" s="4" t="str">
        <f>'criteria information summary'!B296</f>
        <v>2(2,4,5-Trichlorophenoxy)propionic acid (2,4,5-TP) (Silvex)</v>
      </c>
      <c r="D303" s="4" t="str">
        <f>'criteria information summary'!D296</f>
        <v>93-72-1</v>
      </c>
      <c r="E303" s="81">
        <f>'criteria information summary'!F296</f>
        <v>60</v>
      </c>
      <c r="F303" s="69" t="s">
        <v>780</v>
      </c>
      <c r="G303" s="169"/>
      <c r="H303" s="70">
        <f t="shared" si="11"/>
        <v>0</v>
      </c>
      <c r="I303" s="71"/>
      <c r="J303" s="72"/>
      <c r="K303" s="73"/>
      <c r="L303" s="73"/>
      <c r="M303" s="73"/>
      <c r="N303" s="73"/>
      <c r="O303" s="72">
        <f>$H$303</f>
        <v>0</v>
      </c>
      <c r="P303" s="72"/>
      <c r="Q303" s="72"/>
      <c r="R303" s="73"/>
      <c r="S303" s="73"/>
      <c r="T303" s="73"/>
      <c r="U303" s="73"/>
      <c r="V303" s="74"/>
    </row>
    <row r="304" spans="2:22" ht="12.75">
      <c r="B304" s="4" t="str">
        <f>'criteria information summary'!B297</f>
        <v>1,2,3-Trichloropropane</v>
      </c>
      <c r="D304" s="4" t="str">
        <f>'criteria information summary'!D297</f>
        <v>96-18-4</v>
      </c>
      <c r="E304" s="81">
        <f>'criteria information summary'!F297</f>
        <v>40</v>
      </c>
      <c r="F304" s="69" t="s">
        <v>780</v>
      </c>
      <c r="G304" s="169"/>
      <c r="H304" s="70">
        <f t="shared" si="11"/>
        <v>0</v>
      </c>
      <c r="I304" s="71"/>
      <c r="J304" s="72"/>
      <c r="K304" s="73"/>
      <c r="L304" s="73"/>
      <c r="M304" s="73"/>
      <c r="N304" s="72">
        <f>$H$304</f>
        <v>0</v>
      </c>
      <c r="O304" s="72">
        <f>$H$304</f>
        <v>0</v>
      </c>
      <c r="P304" s="72"/>
      <c r="Q304" s="72"/>
      <c r="R304" s="73"/>
      <c r="S304" s="73"/>
      <c r="T304" s="73"/>
      <c r="U304" s="73"/>
      <c r="V304" s="74"/>
    </row>
    <row r="305" spans="2:22" ht="12.75">
      <c r="B305" s="4" t="str">
        <f>'criteria information summary'!B298</f>
        <v>1,1,2-Trichloro-1,2,2-trifluoroethane (Freon 113)</v>
      </c>
      <c r="D305" s="4" t="str">
        <f>'criteria information summary'!D298</f>
        <v>76-13-1</v>
      </c>
      <c r="E305" s="81">
        <f>'criteria information summary'!F298</f>
        <v>200000</v>
      </c>
      <c r="F305" s="69" t="s">
        <v>780</v>
      </c>
      <c r="G305" s="169"/>
      <c r="H305" s="70">
        <f t="shared" si="11"/>
        <v>0</v>
      </c>
      <c r="I305" s="71"/>
      <c r="J305" s="72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4"/>
    </row>
    <row r="306" spans="2:22" s="119" customFormat="1" ht="12.75">
      <c r="B306" s="175" t="str">
        <f>'criteria information summary'!B299</f>
        <v>Triclopyr</v>
      </c>
      <c r="C306" s="176"/>
      <c r="D306" s="175" t="str">
        <f>'criteria information summary'!D299</f>
        <v>55335-06-3</v>
      </c>
      <c r="E306" s="81">
        <f>'criteria information summary'!F299</f>
        <v>300</v>
      </c>
      <c r="F306" s="183" t="s">
        <v>781</v>
      </c>
      <c r="G306" s="184"/>
      <c r="H306" s="70">
        <f t="shared" si="11"/>
        <v>0</v>
      </c>
      <c r="I306" s="71"/>
      <c r="J306" s="186"/>
      <c r="K306" s="187"/>
      <c r="L306" s="187"/>
      <c r="M306" s="187"/>
      <c r="N306" s="187">
        <f>H306</f>
        <v>0</v>
      </c>
      <c r="O306" s="187"/>
      <c r="P306" s="187"/>
      <c r="Q306" s="187"/>
      <c r="R306" s="187"/>
      <c r="S306" s="187"/>
      <c r="T306" s="187"/>
      <c r="U306" s="187"/>
      <c r="V306" s="188"/>
    </row>
    <row r="307" spans="2:22" ht="12.75">
      <c r="B307" s="4" t="str">
        <f>'criteria information summary'!B300</f>
        <v>Trifluralin</v>
      </c>
      <c r="D307" s="4" t="str">
        <f>'criteria information summary'!D300</f>
        <v>1582-09-8</v>
      </c>
      <c r="E307" s="81">
        <f>'criteria information summary'!F300</f>
        <v>5</v>
      </c>
      <c r="F307" s="69" t="s">
        <v>781</v>
      </c>
      <c r="G307" s="169"/>
      <c r="H307" s="70">
        <f t="shared" si="11"/>
        <v>0</v>
      </c>
      <c r="I307" s="71"/>
      <c r="J307" s="72">
        <f>$H$307</f>
        <v>0</v>
      </c>
      <c r="K307" s="73"/>
      <c r="L307" s="73"/>
      <c r="M307" s="73"/>
      <c r="N307" s="73"/>
      <c r="O307" s="73">
        <f>$H$307</f>
        <v>0</v>
      </c>
      <c r="P307" s="73"/>
      <c r="Q307" s="73"/>
      <c r="R307" s="73"/>
      <c r="S307" s="73"/>
      <c r="T307" s="73"/>
      <c r="U307" s="73"/>
      <c r="V307" s="74"/>
    </row>
    <row r="308" spans="2:22" s="119" customFormat="1" ht="12.75">
      <c r="B308" s="175" t="str">
        <f>'criteria information summary'!B301</f>
        <v>Trihalomethanes (THM), total</v>
      </c>
      <c r="C308" s="176" t="s">
        <v>152</v>
      </c>
      <c r="D308" s="175"/>
      <c r="E308" s="68">
        <f>'criteria information summary'!J301</f>
        <v>80</v>
      </c>
      <c r="F308" s="183" t="s">
        <v>20</v>
      </c>
      <c r="G308" s="184">
        <f>G90+G91+G92+G108+G110+G111</f>
        <v>0</v>
      </c>
      <c r="H308" s="185"/>
      <c r="I308" s="71"/>
      <c r="J308" s="186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8"/>
    </row>
    <row r="309" spans="2:22" ht="12.75">
      <c r="B309" s="4" t="str">
        <f>'criteria information summary'!B302</f>
        <v>1,3,5-Trinitrobenzene</v>
      </c>
      <c r="D309" s="4" t="str">
        <f>'criteria information summary'!D302</f>
        <v>99-35-4</v>
      </c>
      <c r="E309" s="81">
        <f>'criteria information summary'!F302</f>
        <v>0.3</v>
      </c>
      <c r="F309" s="69" t="s">
        <v>780</v>
      </c>
      <c r="G309" s="169"/>
      <c r="H309" s="70">
        <f t="shared" si="11"/>
        <v>0</v>
      </c>
      <c r="I309" s="71"/>
      <c r="J309" s="72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4"/>
    </row>
    <row r="310" spans="2:22" ht="12.75">
      <c r="B310" s="4" t="str">
        <f>'criteria information summary'!B303</f>
        <v>Trinitroglycerol (Nitroglycerin)</v>
      </c>
      <c r="D310" s="4" t="str">
        <f>'criteria information summary'!D303</f>
        <v>55-63-0</v>
      </c>
      <c r="E310" s="68">
        <f>'criteria information summary'!N303</f>
        <v>5</v>
      </c>
      <c r="F310" s="69" t="s">
        <v>779</v>
      </c>
      <c r="G310" s="169"/>
      <c r="H310" s="70">
        <f t="shared" si="11"/>
        <v>0</v>
      </c>
      <c r="I310" s="71"/>
      <c r="J310" s="72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4"/>
    </row>
    <row r="311" spans="2:22" ht="12.75">
      <c r="B311" s="95" t="str">
        <f>'criteria information summary'!B304</f>
        <v>Trinitro-phenylmethylnitramine (Tetryl)</v>
      </c>
      <c r="D311" s="4" t="str">
        <f>'criteria information summary'!D304</f>
        <v>479-45-8</v>
      </c>
      <c r="E311" s="68">
        <f>'criteria information summary'!F304</f>
        <v>70</v>
      </c>
      <c r="F311" s="69" t="s">
        <v>781</v>
      </c>
      <c r="G311" s="169"/>
      <c r="H311" s="70">
        <f t="shared" si="11"/>
        <v>0</v>
      </c>
      <c r="I311" s="71"/>
      <c r="J311" s="72"/>
      <c r="K311" s="73"/>
      <c r="L311" s="73"/>
      <c r="M311" s="73"/>
      <c r="N311" s="73"/>
      <c r="O311" s="73">
        <f>$H$311</f>
        <v>0</v>
      </c>
      <c r="P311" s="73"/>
      <c r="Q311" s="73"/>
      <c r="R311" s="73"/>
      <c r="S311" s="73"/>
      <c r="T311" s="73"/>
      <c r="U311" s="73"/>
      <c r="V311" s="74"/>
    </row>
    <row r="312" spans="2:22" ht="12.75">
      <c r="B312" s="4" t="str">
        <f>'criteria information summary'!B305</f>
        <v>Trinitrotoluene (2,4,6-)</v>
      </c>
      <c r="D312" s="4" t="str">
        <f>'criteria information summary'!D305</f>
        <v>118-96-7</v>
      </c>
      <c r="E312" s="68">
        <f>'criteria information summary'!N305</f>
        <v>2</v>
      </c>
      <c r="F312" s="69" t="s">
        <v>779</v>
      </c>
      <c r="G312" s="169"/>
      <c r="H312" s="70">
        <f t="shared" si="11"/>
        <v>0</v>
      </c>
      <c r="I312" s="71"/>
      <c r="J312" s="72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4"/>
    </row>
    <row r="313" spans="2:22" ht="12.75">
      <c r="B313" s="4" t="str">
        <f>'criteria information summary'!B306</f>
        <v>Vinyl chloride</v>
      </c>
      <c r="D313" s="4" t="str">
        <f>'criteria information summary'!D306</f>
        <v>75-01-4</v>
      </c>
      <c r="E313" s="81">
        <f>'criteria information summary'!F306</f>
        <v>0.2</v>
      </c>
      <c r="F313" s="69" t="s">
        <v>780</v>
      </c>
      <c r="G313" s="169"/>
      <c r="H313" s="70">
        <f t="shared" si="11"/>
        <v>0</v>
      </c>
      <c r="I313" s="71"/>
      <c r="J313" s="72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4">
        <f>$H$313</f>
        <v>0</v>
      </c>
    </row>
    <row r="314" spans="2:22" ht="12.75">
      <c r="B314" s="4" t="str">
        <f>'criteria information summary'!B307</f>
        <v>Xylene (mixture of o,m,p)</v>
      </c>
      <c r="D314" s="4" t="str">
        <f>'criteria information summary'!D307</f>
        <v>1330-20-7</v>
      </c>
      <c r="E314" s="81">
        <f>'criteria information summary'!F307</f>
        <v>10000</v>
      </c>
      <c r="F314" s="69" t="s">
        <v>780</v>
      </c>
      <c r="G314" s="169"/>
      <c r="H314" s="70">
        <f t="shared" si="11"/>
        <v>0</v>
      </c>
      <c r="I314" s="71"/>
      <c r="J314" s="72"/>
      <c r="K314" s="72">
        <f>$H$314</f>
        <v>0</v>
      </c>
      <c r="L314" s="72"/>
      <c r="M314" s="73"/>
      <c r="N314" s="73"/>
      <c r="O314" s="73"/>
      <c r="P314" s="73"/>
      <c r="Q314" s="73"/>
      <c r="R314" s="73"/>
      <c r="S314" s="73"/>
      <c r="T314" s="73"/>
      <c r="U314" s="73"/>
      <c r="V314" s="74"/>
    </row>
    <row r="315" spans="2:9" ht="12.75">
      <c r="B315" s="4"/>
      <c r="D315" s="4"/>
      <c r="E315" s="81"/>
      <c r="F315" s="69"/>
      <c r="G315" s="169"/>
      <c r="H315" s="70"/>
      <c r="I315" s="16"/>
    </row>
    <row r="316" spans="2:9" ht="12.75">
      <c r="B316" s="4" t="str">
        <f>'criteria information summary'!B309</f>
        <v>Radionuclides</v>
      </c>
      <c r="D316" s="4"/>
      <c r="E316" s="81"/>
      <c r="F316" s="69"/>
      <c r="G316" s="169"/>
      <c r="H316" s="70"/>
      <c r="I316" s="16"/>
    </row>
    <row r="317" spans="2:22" ht="32.25">
      <c r="B317" s="4" t="str">
        <f>'criteria information summary'!B310</f>
        <v>Beta particles &amp; photon activity (mrem)</v>
      </c>
      <c r="D317" s="4">
        <f>'criteria information summary'!D310</f>
        <v>0</v>
      </c>
      <c r="E317" s="97">
        <f>'criteria information summary'!J310</f>
        <v>4</v>
      </c>
      <c r="F317" s="69" t="s">
        <v>20</v>
      </c>
      <c r="G317" s="169"/>
      <c r="H317" s="70">
        <f>G317/E317</f>
        <v>0</v>
      </c>
      <c r="I317" s="16"/>
      <c r="V317" s="98" t="s">
        <v>786</v>
      </c>
    </row>
    <row r="318" spans="2:22" ht="12.75">
      <c r="B318" s="4" t="str">
        <f>'criteria information summary'!B311</f>
        <v>Gross alpha particle activity (pCi/l)</v>
      </c>
      <c r="D318" s="4">
        <f>'criteria information summary'!D311</f>
        <v>0</v>
      </c>
      <c r="E318" s="97">
        <f>'criteria information summary'!J311</f>
        <v>15</v>
      </c>
      <c r="F318" s="69" t="s">
        <v>20</v>
      </c>
      <c r="G318" s="169"/>
      <c r="H318" s="70">
        <f>G318/E318</f>
        <v>0</v>
      </c>
      <c r="I318" s="16"/>
      <c r="V318" s="74">
        <f>$G$318/1.5</f>
        <v>0</v>
      </c>
    </row>
    <row r="319" spans="2:22" ht="12.75">
      <c r="B319" s="4" t="str">
        <f>'criteria information summary'!B312</f>
        <v>Radium 226 and 228 (pCi/l)</v>
      </c>
      <c r="D319" s="4" t="str">
        <f>'criteria information summary'!D312</f>
        <v>7440-14-4</v>
      </c>
      <c r="E319" s="97">
        <f>'criteria information summary'!J312</f>
        <v>5</v>
      </c>
      <c r="F319" s="69" t="s">
        <v>20</v>
      </c>
      <c r="G319" s="169"/>
      <c r="H319" s="70">
        <f>G319/E319</f>
        <v>0</v>
      </c>
      <c r="I319" s="16"/>
      <c r="V319" s="74">
        <f>$G$319/2</f>
        <v>0</v>
      </c>
    </row>
    <row r="320" spans="2:22" ht="12.75">
      <c r="B320" s="4" t="str">
        <f>'criteria information summary'!B313</f>
        <v>Radon (pCi/l)</v>
      </c>
      <c r="D320" s="4" t="str">
        <f>'criteria information summary'!D313</f>
        <v>14859-67-7</v>
      </c>
      <c r="E320" s="97">
        <f>'criteria information summary'!J313</f>
        <v>300</v>
      </c>
      <c r="F320" s="69" t="s">
        <v>20</v>
      </c>
      <c r="G320" s="169"/>
      <c r="H320" s="70">
        <f>G320/E320</f>
        <v>0</v>
      </c>
      <c r="I320" s="16"/>
      <c r="V320" s="74">
        <f>$G$320/15</f>
        <v>0</v>
      </c>
    </row>
    <row r="321" spans="2:9" ht="12.75">
      <c r="B321" s="4" t="str">
        <f>'criteria information summary'!B314</f>
        <v>Uranium  (ug/l)</v>
      </c>
      <c r="D321" s="4" t="str">
        <f>'criteria information summary'!D314</f>
        <v>7440-61-1</v>
      </c>
      <c r="E321" s="97">
        <f>'criteria information summary'!J314</f>
        <v>20</v>
      </c>
      <c r="F321" s="69" t="s">
        <v>20</v>
      </c>
      <c r="G321" s="169"/>
      <c r="H321" s="70">
        <f>G321/E321</f>
        <v>0</v>
      </c>
      <c r="I321" s="16"/>
    </row>
    <row r="322" spans="2:22" ht="13.5" thickBot="1">
      <c r="B322" s="2"/>
      <c r="C322" s="107"/>
      <c r="D322" s="2"/>
      <c r="E322" s="84"/>
      <c r="F322" s="2"/>
      <c r="G322" s="298"/>
      <c r="H322" s="65"/>
      <c r="I322" s="66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85"/>
    </row>
    <row r="323" spans="4:22" ht="12.75">
      <c r="D323" s="86" t="s">
        <v>787</v>
      </c>
      <c r="F323" s="87"/>
      <c r="G323" s="87"/>
      <c r="H323" s="87"/>
      <c r="I323" s="88">
        <f aca="true" t="shared" si="12" ref="I323:V323">SUM(I16:I322)</f>
        <v>0</v>
      </c>
      <c r="J323" s="89">
        <f t="shared" si="12"/>
        <v>0</v>
      </c>
      <c r="K323" s="89">
        <f t="shared" si="12"/>
        <v>0</v>
      </c>
      <c r="L323" s="89">
        <f t="shared" si="12"/>
        <v>0</v>
      </c>
      <c r="M323" s="89">
        <f t="shared" si="12"/>
        <v>0</v>
      </c>
      <c r="N323" s="89">
        <f t="shared" si="12"/>
        <v>0</v>
      </c>
      <c r="O323" s="89">
        <f t="shared" si="12"/>
        <v>0</v>
      </c>
      <c r="P323" s="89"/>
      <c r="Q323" s="89">
        <f t="shared" si="12"/>
        <v>0</v>
      </c>
      <c r="R323" s="89">
        <f t="shared" si="12"/>
        <v>0</v>
      </c>
      <c r="S323" s="89">
        <f t="shared" si="12"/>
        <v>0</v>
      </c>
      <c r="T323" s="89"/>
      <c r="U323" s="89">
        <f t="shared" si="12"/>
        <v>0</v>
      </c>
      <c r="V323" s="74">
        <f t="shared" si="12"/>
        <v>0</v>
      </c>
    </row>
    <row r="324" spans="2:20" ht="12.75">
      <c r="B324" s="4"/>
      <c r="D324" s="9"/>
      <c r="E324" s="9"/>
      <c r="F324" s="9"/>
      <c r="H324" s="90"/>
      <c r="I324" s="91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2.75">
      <c r="A325" s="101" t="s">
        <v>676</v>
      </c>
      <c r="B325" s="4"/>
      <c r="D325" s="9"/>
      <c r="E325" s="9"/>
      <c r="F325" s="9"/>
      <c r="H325" s="90"/>
      <c r="I325" s="91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2.75">
      <c r="A326" t="s">
        <v>31</v>
      </c>
      <c r="B326" s="4" t="s">
        <v>788</v>
      </c>
      <c r="D326" s="9"/>
      <c r="E326" s="9"/>
      <c r="F326" s="9"/>
      <c r="H326" s="90"/>
      <c r="I326" s="91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2:20" ht="12.75">
      <c r="B327" s="4" t="s">
        <v>789</v>
      </c>
      <c r="D327" s="9"/>
      <c r="E327" s="9"/>
      <c r="F327" s="9"/>
      <c r="H327" s="90"/>
      <c r="I327" s="91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2:20" ht="12.75">
      <c r="B328" s="95" t="s">
        <v>790</v>
      </c>
      <c r="D328" s="9"/>
      <c r="E328" s="9"/>
      <c r="F328" s="9"/>
      <c r="H328" s="90"/>
      <c r="I328" s="91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2:9" ht="12.75">
      <c r="B329" s="95" t="s">
        <v>946</v>
      </c>
      <c r="I329" s="47"/>
    </row>
    <row r="330" spans="2:9" ht="12.75">
      <c r="B330" s="95" t="s">
        <v>791</v>
      </c>
      <c r="I330" s="47"/>
    </row>
    <row r="331" spans="2:9" ht="12.75">
      <c r="B331" s="95" t="s">
        <v>792</v>
      </c>
      <c r="I331" s="47"/>
    </row>
    <row r="332" spans="2:9" ht="12.75">
      <c r="B332" s="95" t="s">
        <v>793</v>
      </c>
      <c r="I332" s="47"/>
    </row>
    <row r="333" spans="1:9" ht="12.75">
      <c r="A333" t="s">
        <v>32</v>
      </c>
      <c r="B333" s="4" t="s">
        <v>794</v>
      </c>
      <c r="I333" s="47"/>
    </row>
    <row r="334" spans="2:9" ht="12.75">
      <c r="B334" s="4" t="str">
        <f>B7</f>
        <v>NOTE:  MCL are not strictly health-based.  Cumulative cancer risk will include MCL only if specific risk level for carcinogenicity is available. </v>
      </c>
      <c r="I334" s="47"/>
    </row>
    <row r="335" spans="2:9" ht="12.75">
      <c r="B335" s="4" t="str">
        <f>B8</f>
        <v>Additivity will not include MCLs or Lifetime Health Advisory Value for noncarcinogenic effects since target endpoints are not specified.</v>
      </c>
      <c r="I335" s="47"/>
    </row>
    <row r="336" spans="1:9" s="43" customFormat="1" ht="10.5">
      <c r="A336" s="43" t="s">
        <v>33</v>
      </c>
      <c r="B336" s="43" t="str">
        <f>'criteria information summary'!B331</f>
        <v>BONE - skeletal system; CV/BLD - cardiovascular or blood system; CNS/PNS - central or peripheral nervous system;  EYE - eye/sight; IMMUN - immune system; KIDN - kidney;  </v>
      </c>
      <c r="C336" s="44"/>
      <c r="I336" s="304"/>
    </row>
    <row r="337" spans="2:3" s="43" customFormat="1" ht="10.5">
      <c r="B337" s="43" t="str">
        <f>'criteria information summary'!B332</f>
        <v>GI/LIV - gastrointestinal system or liver; RESP - respiratory system; REPRO - reproductive system including teratogenic and developmental effects; RESP - respiratory system;  </v>
      </c>
      <c r="C337" s="44"/>
    </row>
    <row r="338" spans="2:3" s="43" customFormat="1" ht="10.5">
      <c r="B338" s="43" t="str">
        <f>'criteria information summary'!B333</f>
        <v>WHOLE BODY - general effects like increased mortality or morbidity, decreased body weight, etc. and CANCER - carcinogenic effects.</v>
      </c>
      <c r="C338" s="44"/>
    </row>
    <row r="339" spans="1:3" s="43" customFormat="1" ht="10.5">
      <c r="A339" s="43" t="s">
        <v>693</v>
      </c>
      <c r="B339" s="43" t="s">
        <v>967</v>
      </c>
      <c r="C339" s="44"/>
    </row>
    <row r="340" spans="1:3" s="43" customFormat="1" ht="10.5">
      <c r="A340" s="43" t="s">
        <v>89</v>
      </c>
      <c r="B340" s="43" t="str">
        <f>'criteria information summary'!B347</f>
        <v>MFL = million fibers per liter</v>
      </c>
      <c r="C340" s="44"/>
    </row>
    <row r="341" spans="1:3" s="43" customFormat="1" ht="10.5">
      <c r="A341" s="43" t="s">
        <v>50</v>
      </c>
      <c r="B341" s="43" t="str">
        <f>'criteria information summary'!B349</f>
        <v>The MCLG/MCL or HA value for any two or more of these chemicals should remain at 7 ug/l because of similar modes of action.</v>
      </c>
      <c r="C341" s="44"/>
    </row>
    <row r="342" spans="1:3" s="43" customFormat="1" ht="10.5">
      <c r="A342" s="43" t="s">
        <v>707</v>
      </c>
      <c r="B342" s="43" t="str">
        <f>'criteria information summary'!B348</f>
        <v>Managese Health Risk Level (HRL) is under reexamination.  The new HRL will be at least an order of magnitude higher than the current value (100 ug/l) (MDH December 31, 1997 Memorandum)</v>
      </c>
      <c r="C342" s="44"/>
    </row>
    <row r="343" spans="1:3" s="43" customFormat="1" ht="10.5">
      <c r="A343" s="43" t="s">
        <v>152</v>
      </c>
      <c r="B343" s="43" t="s">
        <v>795</v>
      </c>
      <c r="C343" s="44"/>
    </row>
    <row r="344" spans="1:3" s="43" customFormat="1" ht="10.5">
      <c r="A344" s="43" t="s">
        <v>206</v>
      </c>
      <c r="B344" s="43" t="s">
        <v>796</v>
      </c>
      <c r="C344" s="44"/>
    </row>
    <row r="345" spans="1:3" s="43" customFormat="1" ht="10.5">
      <c r="A345" s="43" t="s">
        <v>239</v>
      </c>
      <c r="B345" s="43" t="s">
        <v>797</v>
      </c>
      <c r="C345" s="44"/>
    </row>
    <row r="346" spans="1:3" s="43" customFormat="1" ht="10.5">
      <c r="A346" s="43" t="s">
        <v>504</v>
      </c>
      <c r="B346" s="43" t="s">
        <v>798</v>
      </c>
      <c r="C346" s="44"/>
    </row>
    <row r="347" spans="1:3" s="43" customFormat="1" ht="10.5">
      <c r="A347" s="43" t="s">
        <v>613</v>
      </c>
      <c r="B347" s="43" t="str">
        <f>'criteria information summary'!B354</f>
        <v>TPH value is based on pyrene as a surrogate (MDH memo 10/8/99).  A carbon fraction approach is currently being evaluated.</v>
      </c>
      <c r="C347" s="44"/>
    </row>
    <row r="348" s="43" customFormat="1" ht="10.5">
      <c r="C348" s="44"/>
    </row>
  </sheetData>
  <printOptions gridLines="1"/>
  <pageMargins left="0.5" right="0.5" top="0.75" bottom="1" header="0.5" footer="0.75"/>
  <pageSetup horizontalDpi="300" verticalDpi="300" orientation="landscape" scale="58" r:id="rId1"/>
  <headerFooter alignWithMargins="0">
    <oddFooter>&amp;L&amp;"MS Sans Serif,Bold"&amp;8MPCA Remediation Secton Drinking Water Criteria - - version &amp;F&amp;R&amp;"MS Sans Serif,Bold"&amp;8&amp;A
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A10" sqref="A10"/>
    </sheetView>
  </sheetViews>
  <sheetFormatPr defaultColWidth="9.140625" defaultRowHeight="12.75"/>
  <cols>
    <col min="1" max="1" width="25.7109375" style="0" customWidth="1"/>
  </cols>
  <sheetData>
    <row r="1" spans="1:3" ht="12.75">
      <c r="A1" s="101" t="s">
        <v>799</v>
      </c>
      <c r="B1" s="3"/>
      <c r="C1" s="3"/>
    </row>
    <row r="2" spans="2:3" ht="12.75">
      <c r="B2" s="3"/>
      <c r="C2" s="3"/>
    </row>
    <row r="3" spans="2:5" ht="13.5" thickBot="1">
      <c r="B3" s="3"/>
      <c r="C3" s="107"/>
      <c r="D3" s="107"/>
      <c r="E3" s="107"/>
    </row>
    <row r="4" spans="1:5" ht="12.75">
      <c r="A4" s="51"/>
      <c r="B4" s="108"/>
      <c r="C4" s="6" t="s">
        <v>800</v>
      </c>
      <c r="D4" s="192" t="s">
        <v>801</v>
      </c>
      <c r="E4" s="109" t="s">
        <v>802</v>
      </c>
    </row>
    <row r="5" spans="1:5" ht="12.75">
      <c r="A5" s="6" t="s">
        <v>14</v>
      </c>
      <c r="B5" s="6" t="s">
        <v>764</v>
      </c>
      <c r="C5" s="6" t="s">
        <v>803</v>
      </c>
      <c r="D5" s="193"/>
      <c r="E5" s="109" t="s">
        <v>804</v>
      </c>
    </row>
    <row r="6" spans="1:5" ht="13.5" thickBot="1">
      <c r="A6" s="2"/>
      <c r="B6" s="12"/>
      <c r="C6" s="12" t="s">
        <v>805</v>
      </c>
      <c r="D6" s="194" t="s">
        <v>26</v>
      </c>
      <c r="E6" s="110" t="s">
        <v>26</v>
      </c>
    </row>
    <row r="7" spans="1:5" ht="12.75">
      <c r="A7" s="9"/>
      <c r="B7" s="6"/>
      <c r="D7" s="195"/>
      <c r="E7" s="109"/>
    </row>
    <row r="8" spans="2:5" ht="12.75">
      <c r="B8" s="6"/>
      <c r="D8" s="195"/>
      <c r="E8" s="109"/>
    </row>
    <row r="9" spans="1:5" ht="12.75">
      <c r="A9" s="4" t="s">
        <v>175</v>
      </c>
      <c r="B9" s="6" t="s">
        <v>176</v>
      </c>
      <c r="C9" s="6">
        <v>0.1</v>
      </c>
      <c r="D9" s="196"/>
      <c r="E9" s="73">
        <f aca="true" t="shared" si="0" ref="E9:E14">D9*C9</f>
        <v>0</v>
      </c>
    </row>
    <row r="10" spans="1:5" ht="12.75">
      <c r="A10" s="4" t="s">
        <v>180</v>
      </c>
      <c r="B10" s="6" t="s">
        <v>181</v>
      </c>
      <c r="C10" s="6">
        <v>0.1</v>
      </c>
      <c r="D10" s="196"/>
      <c r="E10" s="73">
        <f t="shared" si="0"/>
        <v>0</v>
      </c>
    </row>
    <row r="11" spans="1:5" s="119" customFormat="1" ht="12.75">
      <c r="A11" s="175" t="s">
        <v>184</v>
      </c>
      <c r="B11" s="178" t="s">
        <v>185</v>
      </c>
      <c r="C11" s="178">
        <v>0.1</v>
      </c>
      <c r="D11" s="197"/>
      <c r="E11" s="187">
        <f t="shared" si="0"/>
        <v>0</v>
      </c>
    </row>
    <row r="12" spans="1:5" s="119" customFormat="1" ht="12.75">
      <c r="A12" s="175" t="s">
        <v>186</v>
      </c>
      <c r="B12" s="178" t="s">
        <v>187</v>
      </c>
      <c r="C12" s="178">
        <v>0.1</v>
      </c>
      <c r="D12" s="197"/>
      <c r="E12" s="187">
        <f t="shared" si="0"/>
        <v>0</v>
      </c>
    </row>
    <row r="13" spans="1:5" ht="12.75">
      <c r="A13" s="4" t="s">
        <v>188</v>
      </c>
      <c r="B13" s="6" t="s">
        <v>189</v>
      </c>
      <c r="C13" s="6">
        <v>1</v>
      </c>
      <c r="D13" s="196"/>
      <c r="E13" s="73">
        <f t="shared" si="0"/>
        <v>0</v>
      </c>
    </row>
    <row r="14" spans="1:5" ht="12.75">
      <c r="A14" s="4" t="s">
        <v>263</v>
      </c>
      <c r="B14" s="6" t="s">
        <v>264</v>
      </c>
      <c r="C14" s="6">
        <v>0.01</v>
      </c>
      <c r="D14" s="196"/>
      <c r="E14" s="73">
        <f t="shared" si="0"/>
        <v>0</v>
      </c>
    </row>
    <row r="15" spans="1:5" s="119" customFormat="1" ht="12.75">
      <c r="A15" s="175" t="s">
        <v>279</v>
      </c>
      <c r="B15" s="178" t="s">
        <v>280</v>
      </c>
      <c r="C15" s="178">
        <v>0.1</v>
      </c>
      <c r="D15" s="197"/>
      <c r="E15" s="187">
        <f aca="true" t="shared" si="1" ref="E15:E33">D15*C15</f>
        <v>0</v>
      </c>
    </row>
    <row r="16" spans="1:5" s="119" customFormat="1" ht="12.75">
      <c r="A16" s="175" t="s">
        <v>281</v>
      </c>
      <c r="B16" s="178" t="s">
        <v>282</v>
      </c>
      <c r="C16" s="178">
        <v>0.1</v>
      </c>
      <c r="D16" s="197"/>
      <c r="E16" s="187">
        <f t="shared" si="1"/>
        <v>0</v>
      </c>
    </row>
    <row r="17" spans="1:5" s="119" customFormat="1" ht="12.75">
      <c r="A17" s="175" t="s">
        <v>806</v>
      </c>
      <c r="B17" s="178" t="s">
        <v>284</v>
      </c>
      <c r="C17" s="178">
        <v>0.36</v>
      </c>
      <c r="D17" s="197"/>
      <c r="E17" s="187">
        <f>D17*C17</f>
        <v>0</v>
      </c>
    </row>
    <row r="18" spans="1:5" s="119" customFormat="1" ht="12.75">
      <c r="A18" s="175" t="s">
        <v>285</v>
      </c>
      <c r="B18" s="178" t="s">
        <v>286</v>
      </c>
      <c r="C18" s="178">
        <v>1</v>
      </c>
      <c r="D18" s="197"/>
      <c r="E18" s="187">
        <f t="shared" si="1"/>
        <v>0</v>
      </c>
    </row>
    <row r="19" spans="1:5" s="119" customFormat="1" ht="12.75">
      <c r="A19" s="175" t="s">
        <v>287</v>
      </c>
      <c r="B19" s="178" t="s">
        <v>288</v>
      </c>
      <c r="C19" s="178">
        <v>1</v>
      </c>
      <c r="D19" s="197"/>
      <c r="E19" s="187">
        <f t="shared" si="1"/>
        <v>0</v>
      </c>
    </row>
    <row r="20" spans="1:5" s="119" customFormat="1" ht="12.75">
      <c r="A20" s="175" t="s">
        <v>289</v>
      </c>
      <c r="B20" s="178" t="s">
        <v>290</v>
      </c>
      <c r="C20" s="178">
        <v>10</v>
      </c>
      <c r="D20" s="197"/>
      <c r="E20" s="187">
        <f t="shared" si="1"/>
        <v>0</v>
      </c>
    </row>
    <row r="21" spans="1:5" s="119" customFormat="1" ht="12.75">
      <c r="A21" s="175" t="s">
        <v>291</v>
      </c>
      <c r="B21" s="178" t="s">
        <v>292</v>
      </c>
      <c r="C21" s="178">
        <v>10</v>
      </c>
      <c r="D21" s="197"/>
      <c r="E21" s="187">
        <f t="shared" si="1"/>
        <v>0</v>
      </c>
    </row>
    <row r="22" spans="1:5" s="119" customFormat="1" ht="12.75">
      <c r="A22" s="175" t="s">
        <v>293</v>
      </c>
      <c r="B22" s="178" t="s">
        <v>294</v>
      </c>
      <c r="C22" s="178">
        <v>10</v>
      </c>
      <c r="D22" s="197"/>
      <c r="E22" s="187">
        <f t="shared" si="1"/>
        <v>0</v>
      </c>
    </row>
    <row r="23" spans="1:5" s="119" customFormat="1" ht="12.75">
      <c r="A23" s="175" t="s">
        <v>807</v>
      </c>
      <c r="B23" s="178" t="s">
        <v>365</v>
      </c>
      <c r="C23" s="178">
        <v>22</v>
      </c>
      <c r="D23" s="197"/>
      <c r="E23" s="187">
        <f t="shared" si="1"/>
        <v>0</v>
      </c>
    </row>
    <row r="24" spans="1:5" s="119" customFormat="1" ht="12.75">
      <c r="A24" s="175" t="s">
        <v>378</v>
      </c>
      <c r="B24" s="178" t="s">
        <v>379</v>
      </c>
      <c r="C24" s="178">
        <v>10</v>
      </c>
      <c r="D24" s="197"/>
      <c r="E24" s="187">
        <f t="shared" si="1"/>
        <v>0</v>
      </c>
    </row>
    <row r="25" spans="1:5" s="119" customFormat="1" ht="12.75">
      <c r="A25" s="175" t="s">
        <v>380</v>
      </c>
      <c r="B25" s="178" t="s">
        <v>381</v>
      </c>
      <c r="C25" s="178">
        <v>1</v>
      </c>
      <c r="D25" s="197"/>
      <c r="E25" s="187">
        <f t="shared" si="1"/>
        <v>0</v>
      </c>
    </row>
    <row r="26" spans="1:5" ht="12.75">
      <c r="A26" s="4" t="s">
        <v>463</v>
      </c>
      <c r="B26" s="6" t="s">
        <v>464</v>
      </c>
      <c r="C26" s="27">
        <v>0.1</v>
      </c>
      <c r="D26" s="196"/>
      <c r="E26" s="73">
        <f>D26*C26</f>
        <v>0</v>
      </c>
    </row>
    <row r="27" spans="1:5" s="119" customFormat="1" ht="12.75">
      <c r="A27" s="175" t="s">
        <v>808</v>
      </c>
      <c r="B27" s="178" t="s">
        <v>493</v>
      </c>
      <c r="C27" s="180">
        <v>2</v>
      </c>
      <c r="D27" s="197"/>
      <c r="E27" s="187">
        <f t="shared" si="1"/>
        <v>0</v>
      </c>
    </row>
    <row r="28" spans="1:5" s="119" customFormat="1" ht="12.75">
      <c r="A28" s="175" t="s">
        <v>494</v>
      </c>
      <c r="B28" s="178" t="s">
        <v>495</v>
      </c>
      <c r="C28" s="180">
        <v>1</v>
      </c>
      <c r="D28" s="197"/>
      <c r="E28" s="187">
        <f t="shared" si="1"/>
        <v>0</v>
      </c>
    </row>
    <row r="29" spans="1:5" s="119" customFormat="1" ht="12.75">
      <c r="A29" s="175" t="s">
        <v>809</v>
      </c>
      <c r="B29" s="178" t="s">
        <v>523</v>
      </c>
      <c r="C29" s="180">
        <v>0.01</v>
      </c>
      <c r="D29" s="197"/>
      <c r="E29" s="187">
        <f t="shared" si="1"/>
        <v>0</v>
      </c>
    </row>
    <row r="30" spans="1:5" s="119" customFormat="1" ht="12.75">
      <c r="A30" s="175" t="s">
        <v>535</v>
      </c>
      <c r="B30" s="178" t="s">
        <v>536</v>
      </c>
      <c r="C30" s="180">
        <v>0.1</v>
      </c>
      <c r="D30" s="197"/>
      <c r="E30" s="187">
        <f t="shared" si="1"/>
        <v>0</v>
      </c>
    </row>
    <row r="31" spans="1:5" s="119" customFormat="1" ht="12.75">
      <c r="A31" s="175" t="s">
        <v>537</v>
      </c>
      <c r="B31" s="178" t="s">
        <v>538</v>
      </c>
      <c r="C31" s="180">
        <v>0.1</v>
      </c>
      <c r="D31" s="197"/>
      <c r="E31" s="187">
        <f t="shared" si="1"/>
        <v>0</v>
      </c>
    </row>
    <row r="32" spans="1:5" s="119" customFormat="1" ht="12.75">
      <c r="A32" s="175" t="s">
        <v>524</v>
      </c>
      <c r="B32" s="299" t="s">
        <v>525</v>
      </c>
      <c r="C32" s="180">
        <v>10</v>
      </c>
      <c r="D32" s="197"/>
      <c r="E32" s="187">
        <f t="shared" si="1"/>
        <v>0</v>
      </c>
    </row>
    <row r="33" spans="1:5" s="119" customFormat="1" ht="12.75">
      <c r="A33" s="175" t="s">
        <v>526</v>
      </c>
      <c r="B33" s="178" t="s">
        <v>527</v>
      </c>
      <c r="C33" s="180">
        <v>0.01</v>
      </c>
      <c r="D33" s="197"/>
      <c r="E33" s="187">
        <f t="shared" si="1"/>
        <v>0</v>
      </c>
    </row>
    <row r="34" spans="1:5" ht="13.5" thickBot="1">
      <c r="A34" s="35"/>
      <c r="B34" s="12"/>
      <c r="C34" s="111"/>
      <c r="D34" s="198"/>
      <c r="E34" s="111"/>
    </row>
    <row r="35" spans="2:6" ht="12.75">
      <c r="B35" s="3"/>
      <c r="C35" s="112" t="s">
        <v>810</v>
      </c>
      <c r="E35" s="191">
        <f>SUM(E9:E33)</f>
        <v>0</v>
      </c>
      <c r="F35" t="s">
        <v>811</v>
      </c>
    </row>
    <row r="36" spans="2:5" ht="12.75">
      <c r="B36" s="3"/>
      <c r="C36" s="43" t="s">
        <v>812</v>
      </c>
      <c r="E36" s="43"/>
    </row>
    <row r="37" spans="2:5" ht="12.75">
      <c r="B37" s="3"/>
      <c r="C37" s="43" t="s">
        <v>813</v>
      </c>
      <c r="E37" s="43"/>
    </row>
    <row r="39" ht="12.75">
      <c r="A39" t="s">
        <v>951</v>
      </c>
    </row>
    <row r="41" ht="12.75">
      <c r="A41" t="s">
        <v>972</v>
      </c>
    </row>
    <row r="42" ht="12.75">
      <c r="A42" s="116" t="s">
        <v>814</v>
      </c>
    </row>
    <row r="43" ht="12.75">
      <c r="A43" s="116" t="s">
        <v>815</v>
      </c>
    </row>
    <row r="44" ht="12.75">
      <c r="A44" s="116" t="s">
        <v>816</v>
      </c>
    </row>
  </sheetData>
  <printOptions gridLines="1"/>
  <pageMargins left="0.75" right="0.75" top="1" bottom="1" header="0.5" footer="0.5"/>
  <pageSetup fitToHeight="1" fitToWidth="1" horizontalDpi="300" verticalDpi="300" orientation="portrait" r:id="rId1"/>
  <headerFooter alignWithMargins="0">
    <oddFooter>&amp;L&amp;"MS Sans Serif,Bold"&amp;8MPCA Remediation Section Drinking Water Criteria - - version &amp;F&amp;R&amp;"MS Sans Serif,Bold"&amp;8&amp;A
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9" sqref="A19"/>
    </sheetView>
  </sheetViews>
  <sheetFormatPr defaultColWidth="9.140625" defaultRowHeight="12.75"/>
  <cols>
    <col min="1" max="1" width="20.7109375" style="0" customWidth="1"/>
    <col min="2" max="2" width="9.140625" style="3" customWidth="1"/>
    <col min="3" max="3" width="10.7109375" style="3" customWidth="1"/>
    <col min="4" max="4" width="10.7109375" style="0" customWidth="1"/>
  </cols>
  <sheetData>
    <row r="1" ht="12.75">
      <c r="F1" s="3"/>
    </row>
    <row r="2" spans="1:6" ht="15.75">
      <c r="A2" s="152" t="s">
        <v>817</v>
      </c>
      <c r="F2" s="3"/>
    </row>
    <row r="3" spans="1:6" ht="12.75">
      <c r="A3" s="101" t="s">
        <v>818</v>
      </c>
      <c r="F3" s="3"/>
    </row>
    <row r="4" spans="2:6" ht="12.75">
      <c r="B4" s="155"/>
      <c r="D4" s="155" t="s">
        <v>819</v>
      </c>
      <c r="F4" s="3"/>
    </row>
    <row r="5" spans="2:5" ht="12.75">
      <c r="B5" s="155"/>
      <c r="C5" s="3" t="s">
        <v>820</v>
      </c>
      <c r="D5" s="156" t="s">
        <v>821</v>
      </c>
      <c r="E5" s="38"/>
    </row>
    <row r="6" spans="1:5" ht="13.5" thickBot="1">
      <c r="A6" s="113" t="s">
        <v>822</v>
      </c>
      <c r="B6" s="154" t="s">
        <v>823</v>
      </c>
      <c r="C6" s="114" t="s">
        <v>26</v>
      </c>
      <c r="D6" s="154" t="s">
        <v>26</v>
      </c>
      <c r="E6" s="2"/>
    </row>
    <row r="7" spans="1:4" ht="12.75">
      <c r="A7" s="153" t="s">
        <v>824</v>
      </c>
      <c r="B7" s="155"/>
      <c r="D7" s="155"/>
    </row>
    <row r="8" spans="1:4" ht="12.75">
      <c r="A8" s="43" t="s">
        <v>825</v>
      </c>
      <c r="B8" s="157">
        <v>1</v>
      </c>
      <c r="C8" s="161"/>
      <c r="D8" s="162">
        <f aca="true" t="shared" si="0" ref="D8:D18">B8*C8</f>
        <v>0</v>
      </c>
    </row>
    <row r="9" spans="1:4" ht="12.75">
      <c r="A9" s="43" t="s">
        <v>826</v>
      </c>
      <c r="B9" s="157">
        <v>0</v>
      </c>
      <c r="C9" s="161"/>
      <c r="D9" s="162">
        <f t="shared" si="0"/>
        <v>0</v>
      </c>
    </row>
    <row r="10" spans="1:4" s="119" customFormat="1" ht="12.75">
      <c r="A10" s="206" t="s">
        <v>827</v>
      </c>
      <c r="B10" s="160">
        <v>1</v>
      </c>
      <c r="C10" s="247"/>
      <c r="D10" s="248">
        <f t="shared" si="0"/>
        <v>0</v>
      </c>
    </row>
    <row r="11" spans="1:4" ht="12.75">
      <c r="A11" s="43" t="s">
        <v>828</v>
      </c>
      <c r="B11" s="157">
        <v>0</v>
      </c>
      <c r="C11" s="161"/>
      <c r="D11" s="162">
        <f t="shared" si="0"/>
        <v>0</v>
      </c>
    </row>
    <row r="12" spans="1:4" ht="12.75">
      <c r="A12" s="43" t="s">
        <v>829</v>
      </c>
      <c r="B12" s="157">
        <v>0.1</v>
      </c>
      <c r="C12" s="161"/>
      <c r="D12" s="162">
        <f t="shared" si="0"/>
        <v>0</v>
      </c>
    </row>
    <row r="13" spans="1:4" ht="12.75">
      <c r="A13" s="43" t="s">
        <v>830</v>
      </c>
      <c r="B13" s="157">
        <v>0.1</v>
      </c>
      <c r="C13" s="161"/>
      <c r="D13" s="162">
        <f t="shared" si="0"/>
        <v>0</v>
      </c>
    </row>
    <row r="14" spans="1:4" ht="12.75">
      <c r="A14" s="43" t="s">
        <v>831</v>
      </c>
      <c r="B14" s="157">
        <v>0.1</v>
      </c>
      <c r="C14" s="161"/>
      <c r="D14" s="162">
        <f t="shared" si="0"/>
        <v>0</v>
      </c>
    </row>
    <row r="15" spans="1:4" ht="12.75">
      <c r="A15" s="43" t="s">
        <v>832</v>
      </c>
      <c r="B15" s="157">
        <v>0</v>
      </c>
      <c r="C15" s="161"/>
      <c r="D15" s="162">
        <f t="shared" si="0"/>
        <v>0</v>
      </c>
    </row>
    <row r="16" spans="1:4" ht="12.75">
      <c r="A16" s="43" t="s">
        <v>833</v>
      </c>
      <c r="B16" s="157">
        <v>0.01</v>
      </c>
      <c r="C16" s="161"/>
      <c r="D16" s="162">
        <f t="shared" si="0"/>
        <v>0</v>
      </c>
    </row>
    <row r="17" spans="1:4" ht="12.75">
      <c r="A17" s="43" t="s">
        <v>834</v>
      </c>
      <c r="B17" s="157">
        <v>0</v>
      </c>
      <c r="C17" s="161"/>
      <c r="D17" s="162">
        <f t="shared" si="0"/>
        <v>0</v>
      </c>
    </row>
    <row r="18" spans="1:4" s="119" customFormat="1" ht="12.75">
      <c r="A18" s="206" t="s">
        <v>835</v>
      </c>
      <c r="B18" s="160">
        <v>0.0001</v>
      </c>
      <c r="C18" s="247"/>
      <c r="D18" s="248">
        <f t="shared" si="0"/>
        <v>0</v>
      </c>
    </row>
    <row r="19" spans="1:4" ht="12.75">
      <c r="A19" s="153" t="s">
        <v>836</v>
      </c>
      <c r="B19" s="157"/>
      <c r="C19" s="161"/>
      <c r="D19" s="162"/>
    </row>
    <row r="20" spans="1:4" ht="12.75">
      <c r="A20" s="43" t="s">
        <v>837</v>
      </c>
      <c r="B20" s="157">
        <v>0.1</v>
      </c>
      <c r="C20" s="161"/>
      <c r="D20" s="162">
        <f aca="true" t="shared" si="1" ref="D20:D33">B20*C20</f>
        <v>0</v>
      </c>
    </row>
    <row r="21" spans="1:4" ht="12.75">
      <c r="A21" s="43" t="s">
        <v>838</v>
      </c>
      <c r="B21" s="157">
        <v>0</v>
      </c>
      <c r="C21" s="161"/>
      <c r="D21" s="162">
        <f t="shared" si="1"/>
        <v>0</v>
      </c>
    </row>
    <row r="22" spans="1:4" ht="12.75">
      <c r="A22" s="43" t="s">
        <v>839</v>
      </c>
      <c r="B22" s="157">
        <v>0.05</v>
      </c>
      <c r="C22" s="161"/>
      <c r="D22" s="162">
        <f t="shared" si="1"/>
        <v>0</v>
      </c>
    </row>
    <row r="23" spans="1:4" ht="12.75">
      <c r="A23" s="43" t="s">
        <v>840</v>
      </c>
      <c r="B23" s="157">
        <v>0.5</v>
      </c>
      <c r="C23" s="161"/>
      <c r="D23" s="162">
        <f t="shared" si="1"/>
        <v>0</v>
      </c>
    </row>
    <row r="24" spans="1:4" ht="12.75">
      <c r="A24" s="43" t="s">
        <v>841</v>
      </c>
      <c r="B24" s="157">
        <v>0</v>
      </c>
      <c r="C24" s="161"/>
      <c r="D24" s="162">
        <f t="shared" si="1"/>
        <v>0</v>
      </c>
    </row>
    <row r="25" spans="1:4" ht="12.75">
      <c r="A25" s="43" t="s">
        <v>842</v>
      </c>
      <c r="B25" s="157">
        <v>0.1</v>
      </c>
      <c r="C25" s="161"/>
      <c r="D25" s="162">
        <f t="shared" si="1"/>
        <v>0</v>
      </c>
    </row>
    <row r="26" spans="1:4" ht="12.75">
      <c r="A26" s="43" t="s">
        <v>843</v>
      </c>
      <c r="B26" s="157">
        <v>0.1</v>
      </c>
      <c r="C26" s="161"/>
      <c r="D26" s="162">
        <f t="shared" si="1"/>
        <v>0</v>
      </c>
    </row>
    <row r="27" spans="1:4" ht="12.75">
      <c r="A27" s="43" t="s">
        <v>844</v>
      </c>
      <c r="B27" s="157">
        <v>0.1</v>
      </c>
      <c r="C27" s="161"/>
      <c r="D27" s="162">
        <f t="shared" si="1"/>
        <v>0</v>
      </c>
    </row>
    <row r="28" spans="1:4" ht="12.75">
      <c r="A28" s="43" t="s">
        <v>845</v>
      </c>
      <c r="B28" s="157">
        <v>0.1</v>
      </c>
      <c r="C28" s="161"/>
      <c r="D28" s="162">
        <f t="shared" si="1"/>
        <v>0</v>
      </c>
    </row>
    <row r="29" spans="1:4" ht="12.75">
      <c r="A29" s="43" t="s">
        <v>846</v>
      </c>
      <c r="B29" s="157">
        <v>0</v>
      </c>
      <c r="C29" s="161"/>
      <c r="D29" s="162">
        <f t="shared" si="1"/>
        <v>0</v>
      </c>
    </row>
    <row r="30" spans="1:4" ht="12.75">
      <c r="A30" s="43" t="s">
        <v>847</v>
      </c>
      <c r="B30" s="157">
        <v>0.01</v>
      </c>
      <c r="C30" s="161"/>
      <c r="D30" s="162">
        <f t="shared" si="1"/>
        <v>0</v>
      </c>
    </row>
    <row r="31" spans="1:4" ht="12.75">
      <c r="A31" s="43" t="s">
        <v>848</v>
      </c>
      <c r="B31" s="157">
        <v>0.01</v>
      </c>
      <c r="C31" s="161"/>
      <c r="D31" s="162">
        <f t="shared" si="1"/>
        <v>0</v>
      </c>
    </row>
    <row r="32" spans="1:4" ht="12.75">
      <c r="A32" s="43" t="s">
        <v>849</v>
      </c>
      <c r="B32" s="157">
        <v>0</v>
      </c>
      <c r="C32" s="161"/>
      <c r="D32" s="162">
        <f t="shared" si="1"/>
        <v>0</v>
      </c>
    </row>
    <row r="33" spans="1:4" s="119" customFormat="1" ht="12.75">
      <c r="A33" s="206" t="s">
        <v>850</v>
      </c>
      <c r="B33" s="160">
        <v>0.0001</v>
      </c>
      <c r="C33" s="247"/>
      <c r="D33" s="248">
        <f t="shared" si="1"/>
        <v>0</v>
      </c>
    </row>
    <row r="34" spans="1:4" ht="12.75">
      <c r="A34" s="153" t="s">
        <v>851</v>
      </c>
      <c r="B34" s="160"/>
      <c r="C34" s="161"/>
      <c r="D34" s="162"/>
    </row>
    <row r="35" spans="1:4" ht="12.75">
      <c r="A35" s="43" t="s">
        <v>852</v>
      </c>
      <c r="B35" s="160"/>
      <c r="C35" s="161"/>
      <c r="D35" s="162"/>
    </row>
    <row r="36" spans="1:4" s="119" customFormat="1" ht="12.75">
      <c r="A36" s="206" t="s">
        <v>853</v>
      </c>
      <c r="B36" s="160">
        <v>0.0001</v>
      </c>
      <c r="C36" s="247"/>
      <c r="D36" s="248">
        <f aca="true" t="shared" si="2" ref="D36:D47">B36*C36</f>
        <v>0</v>
      </c>
    </row>
    <row r="37" spans="1:4" s="119" customFormat="1" ht="12.75">
      <c r="A37" s="206" t="s">
        <v>854</v>
      </c>
      <c r="B37" s="160">
        <v>0.0001</v>
      </c>
      <c r="C37" s="247"/>
      <c r="D37" s="248">
        <f t="shared" si="2"/>
        <v>0</v>
      </c>
    </row>
    <row r="38" spans="1:4" s="119" customFormat="1" ht="12.75">
      <c r="A38" s="206" t="s">
        <v>855</v>
      </c>
      <c r="B38" s="160">
        <v>0.0001</v>
      </c>
      <c r="C38" s="247"/>
      <c r="D38" s="248">
        <f t="shared" si="2"/>
        <v>0</v>
      </c>
    </row>
    <row r="39" spans="1:4" s="119" customFormat="1" ht="12.75">
      <c r="A39" s="206" t="s">
        <v>856</v>
      </c>
      <c r="B39" s="160">
        <v>0.0005</v>
      </c>
      <c r="C39" s="247"/>
      <c r="D39" s="248">
        <f t="shared" si="2"/>
        <v>0</v>
      </c>
    </row>
    <row r="40" spans="1:4" s="119" customFormat="1" ht="12.75">
      <c r="A40" s="206" t="s">
        <v>857</v>
      </c>
      <c r="B40" s="160">
        <v>0.0001</v>
      </c>
      <c r="C40" s="247"/>
      <c r="D40" s="248">
        <f t="shared" si="2"/>
        <v>0</v>
      </c>
    </row>
    <row r="41" spans="1:4" s="119" customFormat="1" ht="12.75">
      <c r="A41" s="206" t="s">
        <v>858</v>
      </c>
      <c r="B41" s="160">
        <v>0.0001</v>
      </c>
      <c r="C41" s="247"/>
      <c r="D41" s="248">
        <f t="shared" si="2"/>
        <v>0</v>
      </c>
    </row>
    <row r="42" spans="1:4" s="119" customFormat="1" ht="12.75">
      <c r="A42" s="206" t="s">
        <v>859</v>
      </c>
      <c r="B42" s="160">
        <v>0.1</v>
      </c>
      <c r="C42" s="247"/>
      <c r="D42" s="248">
        <f t="shared" si="2"/>
        <v>0</v>
      </c>
    </row>
    <row r="43" spans="1:4" s="119" customFormat="1" ht="12.75">
      <c r="A43" s="206" t="s">
        <v>860</v>
      </c>
      <c r="B43" s="160">
        <v>0.0005</v>
      </c>
      <c r="C43" s="247"/>
      <c r="D43" s="248">
        <f t="shared" si="2"/>
        <v>0</v>
      </c>
    </row>
    <row r="44" spans="1:4" s="119" customFormat="1" ht="12.75">
      <c r="A44" s="206" t="s">
        <v>861</v>
      </c>
      <c r="B44" s="160">
        <v>0.0005</v>
      </c>
      <c r="C44" s="247"/>
      <c r="D44" s="248">
        <f t="shared" si="2"/>
        <v>0</v>
      </c>
    </row>
    <row r="45" spans="1:4" s="119" customFormat="1" ht="12.75">
      <c r="A45" s="206" t="s">
        <v>862</v>
      </c>
      <c r="B45" s="160">
        <v>1E-05</v>
      </c>
      <c r="C45" s="247"/>
      <c r="D45" s="248">
        <f t="shared" si="2"/>
        <v>0</v>
      </c>
    </row>
    <row r="46" spans="1:4" s="119" customFormat="1" ht="12.75">
      <c r="A46" s="206" t="s">
        <v>863</v>
      </c>
      <c r="B46" s="160">
        <v>0.01</v>
      </c>
      <c r="C46" s="247"/>
      <c r="D46" s="248">
        <f t="shared" si="2"/>
        <v>0</v>
      </c>
    </row>
    <row r="47" spans="1:4" s="119" customFormat="1" ht="12.75">
      <c r="A47" s="206" t="s">
        <v>864</v>
      </c>
      <c r="B47" s="160">
        <v>0.0001</v>
      </c>
      <c r="C47" s="247"/>
      <c r="D47" s="248">
        <f t="shared" si="2"/>
        <v>0</v>
      </c>
    </row>
    <row r="48" spans="1:5" ht="13.5" thickBot="1">
      <c r="A48" s="2"/>
      <c r="B48" s="158"/>
      <c r="C48" s="107"/>
      <c r="D48" s="158"/>
      <c r="E48" s="2"/>
    </row>
    <row r="49" spans="2:5" ht="12.75">
      <c r="B49" s="44"/>
      <c r="D49" s="159">
        <f>SUM(D8:D47)</f>
        <v>0</v>
      </c>
      <c r="E49" t="s">
        <v>811</v>
      </c>
    </row>
    <row r="50" spans="2:6" ht="12.75">
      <c r="B50" s="44"/>
      <c r="C50" s="44"/>
      <c r="F50" s="3"/>
    </row>
    <row r="51" spans="1:6" ht="12.75">
      <c r="A51" t="s">
        <v>865</v>
      </c>
      <c r="B51" s="44"/>
      <c r="C51" s="44"/>
      <c r="F51" s="3"/>
    </row>
    <row r="52" ht="12.75">
      <c r="A52" t="s">
        <v>866</v>
      </c>
    </row>
    <row r="53" ht="12.75">
      <c r="A53" t="s">
        <v>867</v>
      </c>
    </row>
    <row r="54" ht="12.75">
      <c r="A54" t="s">
        <v>868</v>
      </c>
    </row>
    <row r="56" ht="12.75">
      <c r="A56" t="s">
        <v>869</v>
      </c>
    </row>
    <row r="57" ht="12.75">
      <c r="A57" t="s">
        <v>870</v>
      </c>
    </row>
    <row r="58" ht="12.75">
      <c r="A58" t="s">
        <v>871</v>
      </c>
    </row>
    <row r="59" ht="12.75">
      <c r="A59" t="s">
        <v>872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Footer>&amp;L&amp;"MS Sans Serif,Bold"&amp;8MPCA Remediation Section Drinking Water Criteria - - version &amp;F&amp;R&amp;"MS Sans Serif,Bold"&amp;8&amp;A
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drin0195.xls</dc:title>
  <dc:subject>drinking water criteria</dc:subject>
  <dc:creator>Helen Goeden</dc:creator>
  <cp:keywords/>
  <dc:description/>
  <cp:lastModifiedBy>adotson</cp:lastModifiedBy>
  <cp:lastPrinted>2000-12-13T14:53:35Z</cp:lastPrinted>
  <dcterms:created xsi:type="dcterms:W3CDTF">2000-10-11T14:56:53Z</dcterms:created>
  <dcterms:modified xsi:type="dcterms:W3CDTF">2001-01-17T02:45:11Z</dcterms:modified>
  <cp:category/>
  <cp:version/>
  <cp:contentType/>
  <cp:contentStatus/>
</cp:coreProperties>
</file>