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880" windowHeight="1095" activeTab="0"/>
  </bookViews>
  <sheets>
    <sheet name="VOC1" sheetId="1" r:id="rId1"/>
    <sheet name="VOC2" sheetId="2" r:id="rId2"/>
    <sheet name="MW-3" sheetId="3" r:id="rId3"/>
    <sheet name="MW-5" sheetId="4" r:id="rId4"/>
    <sheet name="MW-8" sheetId="5" r:id="rId5"/>
    <sheet name="H2O" sheetId="6" r:id="rId6"/>
    <sheet name="Turb." sheetId="7" r:id="rId7"/>
    <sheet name="Turb. (2)" sheetId="8" r:id="rId8"/>
    <sheet name="Table00" sheetId="9" r:id="rId9"/>
    <sheet name="PINELANE" sheetId="10" r:id="rId10"/>
  </sheets>
  <definedNames>
    <definedName name="IROW">'PINELANE'!$CJ$8373</definedName>
    <definedName name="_xlnm.Print_Titles" localSheetId="9">'PINELANE'!$A:$B,'PINELANE'!$1:$2</definedName>
    <definedName name="_xlnm.Print_Titles" localSheetId="8">'Table00'!$A:$C,'Table00'!$1:$4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<sst xmlns="http://schemas.openxmlformats.org/spreadsheetml/2006/main" count="1625" uniqueCount="165">
  <si>
    <t>Pine Lane Landfill SW-72</t>
  </si>
  <si>
    <t>Acetone</t>
  </si>
  <si>
    <t>Allyl Chloride</t>
  </si>
  <si>
    <t>Benzene</t>
  </si>
  <si>
    <t>Bromodichloromethane</t>
  </si>
  <si>
    <t>Bromoform</t>
  </si>
  <si>
    <t>Bromomethane</t>
  </si>
  <si>
    <t>n-Butylbenzene</t>
  </si>
  <si>
    <t>sec-Butylbenzene</t>
  </si>
  <si>
    <t>tert-Butylbenzene</t>
  </si>
  <si>
    <t>Carbon Tetrachloride</t>
  </si>
  <si>
    <t>Chlorobenzene</t>
  </si>
  <si>
    <t>Chlorodibromomethane</t>
  </si>
  <si>
    <t>Chloroethane</t>
  </si>
  <si>
    <t>Chloroethylvinyl Ether 2</t>
  </si>
  <si>
    <t>Chloroform</t>
  </si>
  <si>
    <t>Chloromethane</t>
  </si>
  <si>
    <t>Cumene</t>
  </si>
  <si>
    <t>1,2 Dibromoethane (EDB)</t>
  </si>
  <si>
    <t>Dibromomethane</t>
  </si>
  <si>
    <t>1,1 Dichloro 1-propene</t>
  </si>
  <si>
    <t>2,3 Dichloro 1-propene</t>
  </si>
  <si>
    <t>1,2 Dichlorobenzene</t>
  </si>
  <si>
    <t>1,3 Dichlorobenzene</t>
  </si>
  <si>
    <t>1,4 Dichlorobenzene</t>
  </si>
  <si>
    <t>Dichlorodifluoromethane</t>
  </si>
  <si>
    <t>1,1 Dichloroethane</t>
  </si>
  <si>
    <t>1,2 Dichloroethane</t>
  </si>
  <si>
    <t>1,1 Dichloroethylene</t>
  </si>
  <si>
    <t>1,2 Dichloroethylene cis</t>
  </si>
  <si>
    <t>1,2 Dichloroethylene trans</t>
  </si>
  <si>
    <t>Dichlorofluoromethane</t>
  </si>
  <si>
    <t>1,2 Dichloropropane</t>
  </si>
  <si>
    <t>1,3 Dichloropropane</t>
  </si>
  <si>
    <t>2,2 Dichloropropane</t>
  </si>
  <si>
    <t>1,3 Dichloropropene cis</t>
  </si>
  <si>
    <t>1,3 Dichloropropene trans</t>
  </si>
  <si>
    <t>Ethyl Benzene</t>
  </si>
  <si>
    <t>Ethyl Ether</t>
  </si>
  <si>
    <t>Isopropylbenzene</t>
  </si>
  <si>
    <t>p-Isopropylbenzene</t>
  </si>
  <si>
    <t>Methyl Ethyl Ketone</t>
  </si>
  <si>
    <t>Methyl Isobutyl Ketone</t>
  </si>
  <si>
    <t>Methylene Chloride</t>
  </si>
  <si>
    <t>n-Propylbenzene</t>
  </si>
  <si>
    <t>1,1,1,2 Tetrachloroethane</t>
  </si>
  <si>
    <t>1,1,2,2 Tetrachloroethane</t>
  </si>
  <si>
    <t>1,1,2,2 Tetrachloroethylene</t>
  </si>
  <si>
    <t>Tetrahydrofuran</t>
  </si>
  <si>
    <t>Toluene</t>
  </si>
  <si>
    <t>1,1,1 Trichloroethane</t>
  </si>
  <si>
    <t>1,1,2 Trichloroethane</t>
  </si>
  <si>
    <t>1,1,2 Trichloroethylene</t>
  </si>
  <si>
    <t>Trichlorofluoromethane</t>
  </si>
  <si>
    <t>1,2,3 Trichloropropane</t>
  </si>
  <si>
    <t>1,1,2 Trichlorotrifluoroethane</t>
  </si>
  <si>
    <t>1,2,4-Trimethylbenzene</t>
  </si>
  <si>
    <t>Vinyl Chloride</t>
  </si>
  <si>
    <t>Xylenes m,p,o</t>
  </si>
  <si>
    <t>TOTAL VOCS</t>
  </si>
  <si>
    <t>Alkalinity</t>
  </si>
  <si>
    <t>Total suspended solids</t>
  </si>
  <si>
    <t>TDS</t>
  </si>
  <si>
    <t>Chloride</t>
  </si>
  <si>
    <t>Sulfate</t>
  </si>
  <si>
    <t>Nitrite+Nitrogen Total N</t>
  </si>
  <si>
    <t>Nitrite+Nitrogen Dis. N</t>
  </si>
  <si>
    <t>Nitrate+Nitrite Total N</t>
  </si>
  <si>
    <t>Nitrate+Nitrite Dis. N</t>
  </si>
  <si>
    <t>Ammonia nitrogen Total</t>
  </si>
  <si>
    <t>Ammonia nitrogen Dissolved</t>
  </si>
  <si>
    <t>Orthophosphate Dissolved</t>
  </si>
  <si>
    <t>Arsenic</t>
  </si>
  <si>
    <t>Bromide</t>
  </si>
  <si>
    <t>Cadmium</t>
  </si>
  <si>
    <t>Chromium</t>
  </si>
  <si>
    <t>Copper</t>
  </si>
  <si>
    <t>Iron</t>
  </si>
  <si>
    <t>Lead</t>
  </si>
  <si>
    <t>Manganese</t>
  </si>
  <si>
    <t>Mercury</t>
  </si>
  <si>
    <t>Zinc</t>
  </si>
  <si>
    <t>Depth to Water</t>
  </si>
  <si>
    <t>T.O.C. Elevation</t>
  </si>
  <si>
    <t>Elevation Water</t>
  </si>
  <si>
    <t>Dissolved Oxygen</t>
  </si>
  <si>
    <t>Turbidity</t>
  </si>
  <si>
    <t>Specific Conductance</t>
  </si>
  <si>
    <t>Field pH</t>
  </si>
  <si>
    <t>Dissolved Methane</t>
  </si>
  <si>
    <t>Dissolved Ethene</t>
  </si>
  <si>
    <t>Dissolved Ethane</t>
  </si>
  <si>
    <t>CH4%(Max)</t>
  </si>
  <si>
    <t>CO2%(Max)</t>
  </si>
  <si>
    <t>O2%(Max)</t>
  </si>
  <si>
    <t>H2Sulfide</t>
  </si>
  <si>
    <t>WELL NUMBER</t>
  </si>
  <si>
    <t>SAMPLE DATE</t>
  </si>
  <si>
    <t>LABORATORY</t>
  </si>
  <si>
    <t>mg/L</t>
  </si>
  <si>
    <t>ug/L</t>
  </si>
  <si>
    <t>mg/l</t>
  </si>
  <si>
    <t>OLD I.L.=</t>
  </si>
  <si>
    <t xml:space="preserve"> </t>
  </si>
  <si>
    <t>NEW RAL=</t>
  </si>
  <si>
    <t>MW-1A</t>
  </si>
  <si>
    <t>MVTL</t>
  </si>
  <si>
    <t>ND</t>
  </si>
  <si>
    <t>NA</t>
  </si>
  <si>
    <t>MDH</t>
  </si>
  <si>
    <t>&lt;.001</t>
  </si>
  <si>
    <t>&lt;.003</t>
  </si>
  <si>
    <t>&lt;.002</t>
  </si>
  <si>
    <t>&lt;1</t>
  </si>
  <si>
    <t>&lt;0.02</t>
  </si>
  <si>
    <t>&lt;0.1</t>
  </si>
  <si>
    <t>&lt;10</t>
  </si>
  <si>
    <t>&lt;0.01</t>
  </si>
  <si>
    <t>MW-2A</t>
  </si>
  <si>
    <t>MW-3</t>
  </si>
  <si>
    <t>220*</t>
  </si>
  <si>
    <t>330*</t>
  </si>
  <si>
    <t>720*</t>
  </si>
  <si>
    <t>310*</t>
  </si>
  <si>
    <t>770*</t>
  </si>
  <si>
    <t>240*</t>
  </si>
  <si>
    <t>&lt;0.05</t>
  </si>
  <si>
    <t>&lt;0.5</t>
  </si>
  <si>
    <t>MW-4</t>
  </si>
  <si>
    <t>MW-5</t>
  </si>
  <si>
    <t>900*</t>
  </si>
  <si>
    <t>21*</t>
  </si>
  <si>
    <t>MW-6</t>
  </si>
  <si>
    <t>&lt;5</t>
  </si>
  <si>
    <t>MW-7</t>
  </si>
  <si>
    <t>MW-8</t>
  </si>
  <si>
    <t>OFFICE</t>
  </si>
  <si>
    <t>FIELD  BLANK</t>
  </si>
  <si>
    <t>&lt;4</t>
  </si>
  <si>
    <t>TRIP BLANK</t>
  </si>
  <si>
    <t>LAB BLANK</t>
  </si>
  <si>
    <t>MAXIMUM CONCENTRATION</t>
  </si>
  <si>
    <t>RAL EXCEEDANCE</t>
  </si>
  <si>
    <t xml:space="preserve"> # VOC EXCEEDANCES</t>
  </si>
  <si>
    <t xml:space="preserve"> # METALS EXCEEDANCES</t>
  </si>
  <si>
    <t>GAS  MONITORING DATA</t>
  </si>
  <si>
    <t>GP1</t>
  </si>
  <si>
    <t>GP2</t>
  </si>
  <si>
    <t>GP3</t>
  </si>
  <si>
    <t>GP4</t>
  </si>
  <si>
    <t>GP5</t>
  </si>
  <si>
    <t>GP6</t>
  </si>
  <si>
    <t>GP7</t>
  </si>
  <si>
    <t>MVTL order</t>
  </si>
  <si>
    <t>alpha order</t>
  </si>
  <si>
    <t>MDH order</t>
  </si>
  <si>
    <t>Liesch order</t>
  </si>
  <si>
    <t>&lt;1.0</t>
  </si>
  <si>
    <t>&lt;5.0</t>
  </si>
  <si>
    <t>&lt;0.10</t>
  </si>
  <si>
    <t>&lt;0.50</t>
  </si>
  <si>
    <t>Well</t>
  </si>
  <si>
    <t>Number</t>
  </si>
  <si>
    <t>Date</t>
  </si>
  <si>
    <t>Lab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</si>
</sst>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  <numFmt numFmtId="167" formatCode=";;;"/>
    <numFmt numFmtId="168" formatCode="mm/dd/yy"/>
    <numFmt numFmtId="169" formatCode="mmm\-dd\-yy"/>
  </numFmts>
  <fonts count="1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color indexed="12"/>
      <name val="Arial"/>
      <family val="0"/>
    </font>
    <font>
      <b/>
      <sz val="8"/>
      <color indexed="12"/>
      <name val="Arial"/>
      <family val="0"/>
    </font>
    <font>
      <sz val="8"/>
      <color indexed="18"/>
      <name val="Arial"/>
      <family val="0"/>
    </font>
    <font>
      <b/>
      <sz val="12"/>
      <name val="MS Sans Serif"/>
      <family val="0"/>
    </font>
    <font>
      <b/>
      <sz val="24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MS Serif"/>
      <family val="1"/>
    </font>
    <font>
      <b/>
      <sz val="12"/>
      <name val="Courie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164" fontId="0" fillId="0" borderId="0" xfId="0" applyAlignment="1">
      <alignment/>
    </xf>
    <xf numFmtId="14" fontId="5" fillId="0" borderId="0" xfId="0" applyNumberFormat="1" applyFont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 applyProtection="1">
      <alignment horizontal="center" vertical="center"/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 vertical="center" textRotation="90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 applyProtection="1">
      <alignment horizontal="center" vertical="center" textRotation="90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164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 vertical="center" textRotation="90"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alignment horizontal="right"/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/>
      <protection locked="0"/>
    </xf>
    <xf numFmtId="0" fontId="5" fillId="0" borderId="3" xfId="0" applyNumberFormat="1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2" xfId="0" applyFont="1" applyBorder="1" applyAlignment="1">
      <alignment horizontal="center"/>
    </xf>
    <xf numFmtId="0" fontId="5" fillId="0" borderId="4" xfId="0" applyNumberFormat="1" applyFont="1" applyBorder="1" applyAlignment="1" applyProtection="1">
      <alignment horizontal="center" vertical="center" textRotation="90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 applyProtection="1">
      <alignment horizontal="center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4" xfId="0" applyFont="1" applyBorder="1" applyAlignment="1">
      <alignment horizontal="center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90"/>
      <protection locked="0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Pinelane Total VOCs at Select Wells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49"/>
          <c:w val="0.82375"/>
          <c:h val="0.834"/>
        </c:manualLayout>
      </c:layout>
      <c:scatterChart>
        <c:scatterStyle val="lineMarker"/>
        <c:varyColors val="0"/>
        <c:ser>
          <c:idx val="1"/>
          <c:order val="0"/>
          <c:tx>
            <c:v>MW-2A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PINELANE!$B$39:$B$54</c:f>
              <c:strCache>
                <c:ptCount val="16"/>
                <c:pt idx="1">
                  <c:v>33129</c:v>
                </c:pt>
                <c:pt idx="2">
                  <c:v>33185</c:v>
                </c:pt>
                <c:pt idx="3">
                  <c:v>33337</c:v>
                </c:pt>
                <c:pt idx="4">
                  <c:v>33430</c:v>
                </c:pt>
                <c:pt idx="5">
                  <c:v>33529</c:v>
                </c:pt>
                <c:pt idx="6">
                  <c:v>33710</c:v>
                </c:pt>
                <c:pt idx="7">
                  <c:v>33799</c:v>
                </c:pt>
                <c:pt idx="8">
                  <c:v>33921</c:v>
                </c:pt>
                <c:pt idx="9">
                  <c:v>34061</c:v>
                </c:pt>
                <c:pt idx="10">
                  <c:v>34171</c:v>
                </c:pt>
                <c:pt idx="11">
                  <c:v>34260</c:v>
                </c:pt>
                <c:pt idx="12">
                  <c:v>34424</c:v>
                </c:pt>
                <c:pt idx="13">
                  <c:v>34547</c:v>
                </c:pt>
                <c:pt idx="14">
                  <c:v>34624</c:v>
                </c:pt>
                <c:pt idx="15">
                  <c:v>34795</c:v>
                </c:pt>
              </c:strCache>
            </c:strRef>
          </c:xVal>
          <c:yVal>
            <c:numRef>
              <c:f>PINELANE!$AU$39:$AU$54</c:f>
              <c:numCache>
                <c:ptCount val="16"/>
              </c:numCache>
            </c:numRef>
          </c:yVal>
          <c:smooth val="0"/>
        </c:ser>
        <c:ser>
          <c:idx val="3"/>
          <c:order val="1"/>
          <c:tx>
            <c:v>MW-7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PINELANE!$B$180:$B$194</c:f>
              <c:strCache>
                <c:ptCount val="15"/>
                <c:pt idx="1">
                  <c:v>33129</c:v>
                </c:pt>
                <c:pt idx="2">
                  <c:v>33185</c:v>
                </c:pt>
                <c:pt idx="3">
                  <c:v>33337</c:v>
                </c:pt>
                <c:pt idx="4">
                  <c:v>33430</c:v>
                </c:pt>
                <c:pt idx="5">
                  <c:v>33529</c:v>
                </c:pt>
                <c:pt idx="6">
                  <c:v>33710</c:v>
                </c:pt>
                <c:pt idx="7">
                  <c:v>33799</c:v>
                </c:pt>
                <c:pt idx="8">
                  <c:v>33921</c:v>
                </c:pt>
                <c:pt idx="9">
                  <c:v>34061</c:v>
                </c:pt>
                <c:pt idx="10">
                  <c:v>34171</c:v>
                </c:pt>
                <c:pt idx="11">
                  <c:v>34260</c:v>
                </c:pt>
                <c:pt idx="12">
                  <c:v>34547</c:v>
                </c:pt>
                <c:pt idx="13">
                  <c:v>34624</c:v>
                </c:pt>
                <c:pt idx="14">
                  <c:v>34795</c:v>
                </c:pt>
              </c:strCache>
            </c:strRef>
          </c:xVal>
          <c:yVal>
            <c:numRef>
              <c:f>PINELANE!$AU$180:$AU$194</c:f>
              <c:numCache>
                <c:ptCount val="15"/>
              </c:numCache>
            </c:numRef>
          </c:yVal>
          <c:smooth val="0"/>
        </c:ser>
        <c:ser>
          <c:idx val="0"/>
          <c:order val="2"/>
          <c:tx>
            <c:v>MW-1A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PINELANE!$B$7:$B$38</c:f>
              <c:strCache>
                <c:ptCount val="32"/>
                <c:pt idx="0">
                  <c:v>33185</c:v>
                </c:pt>
                <c:pt idx="1">
                  <c:v>33337</c:v>
                </c:pt>
                <c:pt idx="2">
                  <c:v>33430</c:v>
                </c:pt>
                <c:pt idx="3">
                  <c:v>33529</c:v>
                </c:pt>
                <c:pt idx="4">
                  <c:v>33710</c:v>
                </c:pt>
                <c:pt idx="5">
                  <c:v>33799</c:v>
                </c:pt>
                <c:pt idx="6">
                  <c:v>33921</c:v>
                </c:pt>
                <c:pt idx="7">
                  <c:v>34061</c:v>
                </c:pt>
                <c:pt idx="8">
                  <c:v>34171</c:v>
                </c:pt>
                <c:pt idx="9">
                  <c:v>34260</c:v>
                </c:pt>
                <c:pt idx="10">
                  <c:v>34424</c:v>
                </c:pt>
                <c:pt idx="11">
                  <c:v>34547</c:v>
                </c:pt>
                <c:pt idx="12">
                  <c:v>34624</c:v>
                </c:pt>
                <c:pt idx="13">
                  <c:v>34795</c:v>
                </c:pt>
                <c:pt idx="14">
                  <c:v>34913</c:v>
                </c:pt>
                <c:pt idx="15">
                  <c:v>34992</c:v>
                </c:pt>
                <c:pt idx="16">
                  <c:v>35168</c:v>
                </c:pt>
                <c:pt idx="17">
                  <c:v>35248</c:v>
                </c:pt>
                <c:pt idx="18">
                  <c:v>35374</c:v>
                </c:pt>
                <c:pt idx="19">
                  <c:v>35541</c:v>
                </c:pt>
                <c:pt idx="20">
                  <c:v>35640</c:v>
                </c:pt>
                <c:pt idx="21">
                  <c:v>35747</c:v>
                </c:pt>
                <c:pt idx="22">
                  <c:v>35893</c:v>
                </c:pt>
                <c:pt idx="23">
                  <c:v>36066</c:v>
                </c:pt>
                <c:pt idx="24">
                  <c:v>36129</c:v>
                </c:pt>
                <c:pt idx="25">
                  <c:v>36249</c:v>
                </c:pt>
                <c:pt idx="26">
                  <c:v>36402</c:v>
                </c:pt>
                <c:pt idx="27">
                  <c:v>36488</c:v>
                </c:pt>
                <c:pt idx="28">
                  <c:v>36644</c:v>
                </c:pt>
                <c:pt idx="29">
                  <c:v>36756</c:v>
                </c:pt>
                <c:pt idx="30">
                  <c:v>36819</c:v>
                </c:pt>
              </c:strCache>
            </c:strRef>
          </c:xVal>
          <c:yVal>
            <c:numRef>
              <c:f>PINELANE!$BJ$7:$BJ$38</c:f>
              <c:numCache>
                <c:ptCount val="32"/>
                <c:pt idx="0">
                  <c:v>0</c:v>
                </c:pt>
                <c:pt idx="1">
                  <c:v>1.2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1.3</c:v>
                </c:pt>
                <c:pt idx="6">
                  <c:v>3.8</c:v>
                </c:pt>
                <c:pt idx="7">
                  <c:v>0</c:v>
                </c:pt>
                <c:pt idx="8">
                  <c:v>0</c:v>
                </c:pt>
                <c:pt idx="9">
                  <c:v>1.1</c:v>
                </c:pt>
                <c:pt idx="10">
                  <c:v>1.4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6</c:v>
                </c:pt>
                <c:pt idx="17">
                  <c:v>0.8</c:v>
                </c:pt>
                <c:pt idx="18">
                  <c:v>0.3</c:v>
                </c:pt>
                <c:pt idx="19">
                  <c:v>0.2</c:v>
                </c:pt>
                <c:pt idx="20">
                  <c:v>1.2</c:v>
                </c:pt>
                <c:pt idx="21">
                  <c:v>0.9</c:v>
                </c:pt>
                <c:pt idx="22">
                  <c:v>0.6</c:v>
                </c:pt>
                <c:pt idx="23">
                  <c:v>0.3</c:v>
                </c:pt>
                <c:pt idx="24">
                  <c:v>0.4</c:v>
                </c:pt>
                <c:pt idx="26">
                  <c:v>0.1</c:v>
                </c:pt>
                <c:pt idx="27">
                  <c:v>0.1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MW-2A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PINELANE!$B$41:$B$60</c:f>
              <c:strCache>
                <c:ptCount val="20"/>
                <c:pt idx="0">
                  <c:v>33185</c:v>
                </c:pt>
                <c:pt idx="1">
                  <c:v>33337</c:v>
                </c:pt>
                <c:pt idx="2">
                  <c:v>33430</c:v>
                </c:pt>
                <c:pt idx="3">
                  <c:v>33529</c:v>
                </c:pt>
                <c:pt idx="4">
                  <c:v>33710</c:v>
                </c:pt>
                <c:pt idx="5">
                  <c:v>33799</c:v>
                </c:pt>
                <c:pt idx="6">
                  <c:v>33921</c:v>
                </c:pt>
                <c:pt idx="7">
                  <c:v>34061</c:v>
                </c:pt>
                <c:pt idx="8">
                  <c:v>34171</c:v>
                </c:pt>
                <c:pt idx="9">
                  <c:v>34260</c:v>
                </c:pt>
                <c:pt idx="10">
                  <c:v>34424</c:v>
                </c:pt>
                <c:pt idx="11">
                  <c:v>34547</c:v>
                </c:pt>
                <c:pt idx="12">
                  <c:v>34624</c:v>
                </c:pt>
                <c:pt idx="13">
                  <c:v>34795</c:v>
                </c:pt>
                <c:pt idx="14">
                  <c:v>34913</c:v>
                </c:pt>
                <c:pt idx="15">
                  <c:v>34992</c:v>
                </c:pt>
                <c:pt idx="16">
                  <c:v>35168</c:v>
                </c:pt>
                <c:pt idx="17">
                  <c:v>35248</c:v>
                </c:pt>
                <c:pt idx="18">
                  <c:v>35747</c:v>
                </c:pt>
              </c:strCache>
            </c:strRef>
          </c:xVal>
          <c:yVal>
            <c:numRef>
              <c:f>PINELANE!$BJ$41:$BJ$60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2.6</c:v>
                </c:pt>
                <c:pt idx="11">
                  <c:v>1.2</c:v>
                </c:pt>
                <c:pt idx="12">
                  <c:v>0.8</c:v>
                </c:pt>
                <c:pt idx="13">
                  <c:v>0.6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0.5</c:v>
                </c:pt>
                <c:pt idx="18">
                  <c:v>0.4</c:v>
                </c:pt>
              </c:numCache>
            </c:numRef>
          </c:yVal>
          <c:smooth val="0"/>
        </c:ser>
        <c:axId val="23894612"/>
        <c:axId val="1515717"/>
      </c:scatterChart>
      <c:valAx>
        <c:axId val="23894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5717"/>
        <c:crosses val="autoZero"/>
        <c:crossBetween val="midCat"/>
        <c:dispUnits/>
        <c:majorUnit val="900"/>
      </c:valAx>
      <c:valAx>
        <c:axId val="1515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Total VOCs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946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29"/>
          <c:y val="0.17625"/>
          <c:w val="0.15925"/>
          <c:h val="0.230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PINELANE!$B$15:$B$213</c:f>
              <c:strCache/>
            </c:strRef>
          </c:cat>
          <c:val>
            <c:numRef>
              <c:f>PINELANE!$CJ$15:$CJ$213</c:f>
              <c:numCache/>
            </c:numRef>
          </c:val>
          <c:smooth val="0"/>
        </c:ser>
        <c:marker val="1"/>
        <c:axId val="487504"/>
        <c:axId val="21937681"/>
      </c:lineChart>
      <c:catAx>
        <c:axId val="487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937681"/>
        <c:crosses val="autoZero"/>
        <c:auto val="0"/>
        <c:lblOffset val="100"/>
        <c:noMultiLvlLbl val="0"/>
      </c:catAx>
      <c:valAx>
        <c:axId val="21937681"/>
        <c:scaling>
          <c:orientation val="minMax"/>
          <c:min val="66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7504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PINELANE!$B$46:$B$213</c:f>
              <c:strCache/>
            </c:strRef>
          </c:cat>
          <c:val>
            <c:numRef>
              <c:f>PINELANE!$CJ$46:$CJ$213</c:f>
              <c:numCache/>
            </c:numRef>
          </c:val>
          <c:smooth val="0"/>
        </c:ser>
        <c:marker val="1"/>
        <c:axId val="47671550"/>
        <c:axId val="64844967"/>
      </c:lineChart>
      <c:catAx>
        <c:axId val="47671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44967"/>
        <c:crosses val="autoZero"/>
        <c:auto val="0"/>
        <c:lblOffset val="100"/>
        <c:noMultiLvlLbl val="0"/>
      </c:catAx>
      <c:valAx>
        <c:axId val="64844967"/>
        <c:scaling>
          <c:orientation val="minMax"/>
          <c:min val="66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671550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Pinelane Total VOCs at Select Wells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4575"/>
          <c:w val="0.8355"/>
          <c:h val="0.83725"/>
        </c:manualLayout>
      </c:layout>
      <c:scatterChart>
        <c:scatterStyle val="lineMarker"/>
        <c:varyColors val="0"/>
        <c:ser>
          <c:idx val="1"/>
          <c:order val="0"/>
          <c:tx>
            <c:v>MW-5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PINELANE!$B$113:$B$127</c:f>
              <c:strCache>
                <c:ptCount val="15"/>
                <c:pt idx="1">
                  <c:v>33129</c:v>
                </c:pt>
                <c:pt idx="2">
                  <c:v>33337</c:v>
                </c:pt>
                <c:pt idx="3">
                  <c:v>33430</c:v>
                </c:pt>
                <c:pt idx="4">
                  <c:v>33529</c:v>
                </c:pt>
                <c:pt idx="5">
                  <c:v>33710</c:v>
                </c:pt>
                <c:pt idx="6">
                  <c:v>33799</c:v>
                </c:pt>
                <c:pt idx="7">
                  <c:v>33921</c:v>
                </c:pt>
                <c:pt idx="8">
                  <c:v>34061</c:v>
                </c:pt>
                <c:pt idx="9">
                  <c:v>34171</c:v>
                </c:pt>
                <c:pt idx="10">
                  <c:v>34260</c:v>
                </c:pt>
                <c:pt idx="11">
                  <c:v>34424</c:v>
                </c:pt>
                <c:pt idx="12">
                  <c:v>34547</c:v>
                </c:pt>
                <c:pt idx="13">
                  <c:v>34624</c:v>
                </c:pt>
                <c:pt idx="14">
                  <c:v>34795</c:v>
                </c:pt>
              </c:strCache>
            </c:strRef>
          </c:xVal>
          <c:yVal>
            <c:numRef>
              <c:f>PINELANE!$AU$113:$AU$127</c:f>
              <c:numCache>
                <c:ptCount val="15"/>
              </c:numCache>
            </c:numRef>
          </c:yVal>
          <c:smooth val="0"/>
        </c:ser>
        <c:ser>
          <c:idx val="0"/>
          <c:order val="1"/>
          <c:tx>
            <c:v>MW-3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PINELANE!$B$62:$B$93</c:f>
              <c:strCache>
                <c:ptCount val="32"/>
                <c:pt idx="0">
                  <c:v>33129</c:v>
                </c:pt>
                <c:pt idx="1">
                  <c:v>33337</c:v>
                </c:pt>
                <c:pt idx="2">
                  <c:v>33430</c:v>
                </c:pt>
                <c:pt idx="3">
                  <c:v>33529</c:v>
                </c:pt>
                <c:pt idx="4">
                  <c:v>33710</c:v>
                </c:pt>
                <c:pt idx="5">
                  <c:v>33799</c:v>
                </c:pt>
                <c:pt idx="6">
                  <c:v>33921</c:v>
                </c:pt>
                <c:pt idx="7">
                  <c:v>34061</c:v>
                </c:pt>
                <c:pt idx="8">
                  <c:v>34171</c:v>
                </c:pt>
                <c:pt idx="9">
                  <c:v>34260</c:v>
                </c:pt>
                <c:pt idx="10">
                  <c:v>34424</c:v>
                </c:pt>
                <c:pt idx="11">
                  <c:v>34547</c:v>
                </c:pt>
                <c:pt idx="12">
                  <c:v>34624</c:v>
                </c:pt>
                <c:pt idx="13">
                  <c:v>34795</c:v>
                </c:pt>
                <c:pt idx="14">
                  <c:v>34913</c:v>
                </c:pt>
                <c:pt idx="15">
                  <c:v>34992</c:v>
                </c:pt>
                <c:pt idx="16">
                  <c:v>35168</c:v>
                </c:pt>
                <c:pt idx="17">
                  <c:v>35248</c:v>
                </c:pt>
                <c:pt idx="18">
                  <c:v>35374</c:v>
                </c:pt>
                <c:pt idx="19">
                  <c:v>35541</c:v>
                </c:pt>
                <c:pt idx="20">
                  <c:v>35640</c:v>
                </c:pt>
                <c:pt idx="21">
                  <c:v>35747</c:v>
                </c:pt>
                <c:pt idx="22">
                  <c:v>35893</c:v>
                </c:pt>
                <c:pt idx="23">
                  <c:v>36066</c:v>
                </c:pt>
                <c:pt idx="24">
                  <c:v>36129</c:v>
                </c:pt>
                <c:pt idx="25">
                  <c:v>36249</c:v>
                </c:pt>
                <c:pt idx="26">
                  <c:v>36402</c:v>
                </c:pt>
                <c:pt idx="27">
                  <c:v>36488</c:v>
                </c:pt>
                <c:pt idx="28">
                  <c:v>36644</c:v>
                </c:pt>
                <c:pt idx="29">
                  <c:v>36756</c:v>
                </c:pt>
                <c:pt idx="30">
                  <c:v>36819</c:v>
                </c:pt>
              </c:strCache>
            </c:strRef>
          </c:xVal>
          <c:yVal>
            <c:numRef>
              <c:f>PINELANE!$BJ$62:$BJ$93</c:f>
              <c:numCache>
                <c:ptCount val="32"/>
                <c:pt idx="0">
                  <c:v>60.1</c:v>
                </c:pt>
                <c:pt idx="1">
                  <c:v>23</c:v>
                </c:pt>
                <c:pt idx="2">
                  <c:v>75.1</c:v>
                </c:pt>
                <c:pt idx="3">
                  <c:v>187.6</c:v>
                </c:pt>
                <c:pt idx="4">
                  <c:v>76.5</c:v>
                </c:pt>
                <c:pt idx="5">
                  <c:v>56.8</c:v>
                </c:pt>
                <c:pt idx="6">
                  <c:v>26.200000000000003</c:v>
                </c:pt>
                <c:pt idx="7">
                  <c:v>67.2</c:v>
                </c:pt>
                <c:pt idx="8">
                  <c:v>65.2</c:v>
                </c:pt>
                <c:pt idx="9">
                  <c:v>17.799999999999997</c:v>
                </c:pt>
                <c:pt idx="10">
                  <c:v>14.3</c:v>
                </c:pt>
                <c:pt idx="11">
                  <c:v>39.800000000000004</c:v>
                </c:pt>
                <c:pt idx="12">
                  <c:v>25.6</c:v>
                </c:pt>
                <c:pt idx="13">
                  <c:v>59.300000000000004</c:v>
                </c:pt>
                <c:pt idx="14">
                  <c:v>34.5</c:v>
                </c:pt>
                <c:pt idx="15">
                  <c:v>44.1</c:v>
                </c:pt>
                <c:pt idx="16">
                  <c:v>38.400000000000006</c:v>
                </c:pt>
                <c:pt idx="17">
                  <c:v>55.79999999999999</c:v>
                </c:pt>
                <c:pt idx="18">
                  <c:v>74.69999999999999</c:v>
                </c:pt>
                <c:pt idx="19">
                  <c:v>30.099999999999998</c:v>
                </c:pt>
                <c:pt idx="20">
                  <c:v>61.7</c:v>
                </c:pt>
                <c:pt idx="21">
                  <c:v>27</c:v>
                </c:pt>
                <c:pt idx="22">
                  <c:v>25.6</c:v>
                </c:pt>
                <c:pt idx="23">
                  <c:v>65.1</c:v>
                </c:pt>
                <c:pt idx="24">
                  <c:v>61.6</c:v>
                </c:pt>
                <c:pt idx="26">
                  <c:v>28</c:v>
                </c:pt>
                <c:pt idx="27">
                  <c:v>15.8</c:v>
                </c:pt>
                <c:pt idx="28">
                  <c:v>82.80000000000001</c:v>
                </c:pt>
                <c:pt idx="29">
                  <c:v>25.3</c:v>
                </c:pt>
                <c:pt idx="30">
                  <c:v>26.1</c:v>
                </c:pt>
              </c:numCache>
            </c:numRef>
          </c:yVal>
          <c:smooth val="0"/>
        </c:ser>
        <c:ser>
          <c:idx val="2"/>
          <c:order val="2"/>
          <c:tx>
            <c:v>MW-5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PINELANE!$B$114:$B$145</c:f>
              <c:strCache>
                <c:ptCount val="32"/>
                <c:pt idx="0">
                  <c:v>33129</c:v>
                </c:pt>
                <c:pt idx="1">
                  <c:v>33337</c:v>
                </c:pt>
                <c:pt idx="2">
                  <c:v>33430</c:v>
                </c:pt>
                <c:pt idx="3">
                  <c:v>33529</c:v>
                </c:pt>
                <c:pt idx="4">
                  <c:v>33710</c:v>
                </c:pt>
                <c:pt idx="5">
                  <c:v>33799</c:v>
                </c:pt>
                <c:pt idx="6">
                  <c:v>33921</c:v>
                </c:pt>
                <c:pt idx="7">
                  <c:v>34061</c:v>
                </c:pt>
                <c:pt idx="8">
                  <c:v>34171</c:v>
                </c:pt>
                <c:pt idx="9">
                  <c:v>34260</c:v>
                </c:pt>
                <c:pt idx="10">
                  <c:v>34424</c:v>
                </c:pt>
                <c:pt idx="11">
                  <c:v>34547</c:v>
                </c:pt>
                <c:pt idx="12">
                  <c:v>34624</c:v>
                </c:pt>
                <c:pt idx="13">
                  <c:v>34795</c:v>
                </c:pt>
                <c:pt idx="14">
                  <c:v>34913</c:v>
                </c:pt>
                <c:pt idx="15">
                  <c:v>34992</c:v>
                </c:pt>
                <c:pt idx="16">
                  <c:v>35168</c:v>
                </c:pt>
                <c:pt idx="17">
                  <c:v>35248</c:v>
                </c:pt>
                <c:pt idx="18">
                  <c:v>35374</c:v>
                </c:pt>
                <c:pt idx="19">
                  <c:v>35541</c:v>
                </c:pt>
                <c:pt idx="20">
                  <c:v>35640</c:v>
                </c:pt>
                <c:pt idx="21">
                  <c:v>35747</c:v>
                </c:pt>
                <c:pt idx="22">
                  <c:v>35893</c:v>
                </c:pt>
                <c:pt idx="23">
                  <c:v>36066</c:v>
                </c:pt>
                <c:pt idx="24">
                  <c:v>36129</c:v>
                </c:pt>
                <c:pt idx="25">
                  <c:v>36249</c:v>
                </c:pt>
                <c:pt idx="26">
                  <c:v>36403</c:v>
                </c:pt>
                <c:pt idx="27">
                  <c:v>36488</c:v>
                </c:pt>
                <c:pt idx="28">
                  <c:v>36644</c:v>
                </c:pt>
                <c:pt idx="29">
                  <c:v>36756</c:v>
                </c:pt>
                <c:pt idx="30">
                  <c:v>36819</c:v>
                </c:pt>
              </c:strCache>
            </c:strRef>
          </c:xVal>
          <c:yVal>
            <c:numRef>
              <c:f>PINELANE!$BJ$114:$BJ$145</c:f>
              <c:numCache>
                <c:ptCount val="32"/>
                <c:pt idx="0">
                  <c:v>29.7</c:v>
                </c:pt>
                <c:pt idx="1">
                  <c:v>27</c:v>
                </c:pt>
                <c:pt idx="2">
                  <c:v>66.1</c:v>
                </c:pt>
                <c:pt idx="3">
                  <c:v>58.099999999999994</c:v>
                </c:pt>
                <c:pt idx="4">
                  <c:v>39.9</c:v>
                </c:pt>
                <c:pt idx="5">
                  <c:v>172.9</c:v>
                </c:pt>
                <c:pt idx="6">
                  <c:v>50</c:v>
                </c:pt>
                <c:pt idx="7">
                  <c:v>45.4</c:v>
                </c:pt>
                <c:pt idx="8">
                  <c:v>33.8</c:v>
                </c:pt>
                <c:pt idx="9">
                  <c:v>23.8</c:v>
                </c:pt>
                <c:pt idx="10">
                  <c:v>23</c:v>
                </c:pt>
                <c:pt idx="11">
                  <c:v>24</c:v>
                </c:pt>
                <c:pt idx="12">
                  <c:v>12.7</c:v>
                </c:pt>
                <c:pt idx="13">
                  <c:v>38.2</c:v>
                </c:pt>
                <c:pt idx="14">
                  <c:v>24.099999999999998</c:v>
                </c:pt>
                <c:pt idx="15">
                  <c:v>24.2</c:v>
                </c:pt>
                <c:pt idx="16">
                  <c:v>24.8</c:v>
                </c:pt>
                <c:pt idx="17">
                  <c:v>30.500000000000004</c:v>
                </c:pt>
                <c:pt idx="18">
                  <c:v>23.799999999999997</c:v>
                </c:pt>
                <c:pt idx="19">
                  <c:v>21.6</c:v>
                </c:pt>
                <c:pt idx="20">
                  <c:v>30.1</c:v>
                </c:pt>
                <c:pt idx="21">
                  <c:v>19.299999999999997</c:v>
                </c:pt>
                <c:pt idx="22">
                  <c:v>19.700000000000003</c:v>
                </c:pt>
                <c:pt idx="23">
                  <c:v>13.8</c:v>
                </c:pt>
                <c:pt idx="24">
                  <c:v>14.3</c:v>
                </c:pt>
                <c:pt idx="26">
                  <c:v>17.1</c:v>
                </c:pt>
                <c:pt idx="27">
                  <c:v>10.200000000000001</c:v>
                </c:pt>
                <c:pt idx="28">
                  <c:v>38.300000000000004</c:v>
                </c:pt>
                <c:pt idx="29">
                  <c:v>10.5</c:v>
                </c:pt>
                <c:pt idx="30">
                  <c:v>14</c:v>
                </c:pt>
              </c:numCache>
            </c:numRef>
          </c:yVal>
          <c:smooth val="0"/>
        </c:ser>
        <c:ser>
          <c:idx val="3"/>
          <c:order val="3"/>
          <c:tx>
            <c:v>MW-8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PINELANE!$B$213:$B$241</c:f>
              <c:strCache>
                <c:ptCount val="29"/>
                <c:pt idx="0">
                  <c:v>33529</c:v>
                </c:pt>
                <c:pt idx="1">
                  <c:v>33710</c:v>
                </c:pt>
                <c:pt idx="2">
                  <c:v>33799</c:v>
                </c:pt>
                <c:pt idx="3">
                  <c:v>33921</c:v>
                </c:pt>
                <c:pt idx="4">
                  <c:v>34061</c:v>
                </c:pt>
                <c:pt idx="5">
                  <c:v>34171</c:v>
                </c:pt>
                <c:pt idx="6">
                  <c:v>34260</c:v>
                </c:pt>
                <c:pt idx="7">
                  <c:v>34424</c:v>
                </c:pt>
                <c:pt idx="8">
                  <c:v>34547</c:v>
                </c:pt>
                <c:pt idx="9">
                  <c:v>34624</c:v>
                </c:pt>
                <c:pt idx="10">
                  <c:v>34795</c:v>
                </c:pt>
                <c:pt idx="11">
                  <c:v>34913</c:v>
                </c:pt>
                <c:pt idx="12">
                  <c:v>34992</c:v>
                </c:pt>
                <c:pt idx="13">
                  <c:v>35168</c:v>
                </c:pt>
                <c:pt idx="14">
                  <c:v>35248</c:v>
                </c:pt>
                <c:pt idx="15">
                  <c:v>35374</c:v>
                </c:pt>
                <c:pt idx="16">
                  <c:v>35541</c:v>
                </c:pt>
                <c:pt idx="17">
                  <c:v>35640</c:v>
                </c:pt>
                <c:pt idx="18">
                  <c:v>35747</c:v>
                </c:pt>
                <c:pt idx="19">
                  <c:v>35893</c:v>
                </c:pt>
                <c:pt idx="20">
                  <c:v>36066</c:v>
                </c:pt>
                <c:pt idx="21">
                  <c:v>36129</c:v>
                </c:pt>
                <c:pt idx="22">
                  <c:v>36249</c:v>
                </c:pt>
                <c:pt idx="23">
                  <c:v>36402</c:v>
                </c:pt>
                <c:pt idx="24">
                  <c:v>36488</c:v>
                </c:pt>
                <c:pt idx="25">
                  <c:v>36644</c:v>
                </c:pt>
                <c:pt idx="26">
                  <c:v>36756</c:v>
                </c:pt>
                <c:pt idx="27">
                  <c:v>36819</c:v>
                </c:pt>
              </c:strCache>
            </c:strRef>
          </c:xVal>
          <c:yVal>
            <c:numRef>
              <c:f>PINELANE!$BJ$213:$BJ$241</c:f>
              <c:numCache>
                <c:ptCount val="29"/>
                <c:pt idx="0">
                  <c:v>10.8</c:v>
                </c:pt>
                <c:pt idx="1">
                  <c:v>0</c:v>
                </c:pt>
                <c:pt idx="2">
                  <c:v>44.9</c:v>
                </c:pt>
                <c:pt idx="3">
                  <c:v>57.099999999999994</c:v>
                </c:pt>
                <c:pt idx="4">
                  <c:v>99.2</c:v>
                </c:pt>
                <c:pt idx="5">
                  <c:v>0</c:v>
                </c:pt>
                <c:pt idx="6">
                  <c:v>7.6</c:v>
                </c:pt>
                <c:pt idx="7">
                  <c:v>1.6</c:v>
                </c:pt>
                <c:pt idx="8">
                  <c:v>6.4</c:v>
                </c:pt>
                <c:pt idx="9">
                  <c:v>2.3</c:v>
                </c:pt>
                <c:pt idx="10">
                  <c:v>0</c:v>
                </c:pt>
                <c:pt idx="11">
                  <c:v>2.2</c:v>
                </c:pt>
                <c:pt idx="12">
                  <c:v>0</c:v>
                </c:pt>
                <c:pt idx="13">
                  <c:v>0.4</c:v>
                </c:pt>
                <c:pt idx="14">
                  <c:v>0.7</c:v>
                </c:pt>
                <c:pt idx="15">
                  <c:v>12.2</c:v>
                </c:pt>
                <c:pt idx="16">
                  <c:v>0</c:v>
                </c:pt>
                <c:pt idx="17">
                  <c:v>13.7</c:v>
                </c:pt>
                <c:pt idx="18">
                  <c:v>0</c:v>
                </c:pt>
                <c:pt idx="19">
                  <c:v>0</c:v>
                </c:pt>
                <c:pt idx="20">
                  <c:v>6.4</c:v>
                </c:pt>
                <c:pt idx="21">
                  <c:v>19.599999999999998</c:v>
                </c:pt>
                <c:pt idx="23">
                  <c:v>18.2</c:v>
                </c:pt>
                <c:pt idx="24">
                  <c:v>7.1</c:v>
                </c:pt>
                <c:pt idx="25">
                  <c:v>3.7</c:v>
                </c:pt>
                <c:pt idx="26">
                  <c:v>11.8</c:v>
                </c:pt>
                <c:pt idx="27">
                  <c:v>7.5</c:v>
                </c:pt>
              </c:numCache>
            </c:numRef>
          </c:yVal>
          <c:smooth val="0"/>
        </c:ser>
        <c:axId val="1098402"/>
        <c:axId val="49428091"/>
      </c:scatterChart>
      <c:valAx>
        <c:axId val="1098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49428091"/>
        <c:crosses val="autoZero"/>
        <c:crossBetween val="midCat"/>
        <c:dispUnits/>
        <c:majorUnit val="700"/>
      </c:valAx>
      <c:valAx>
        <c:axId val="49428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Total VOCs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10984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4075"/>
          <c:y val="0.1865"/>
          <c:w val="0.13175"/>
          <c:h val="0.254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Pine Lane SLF MW-3 Conc. Trends for Select Compounds</a:t>
            </a:r>
          </a:p>
        </c:rich>
      </c:tx>
      <c:layout>
        <c:manualLayout>
          <c:xMode val="factor"/>
          <c:yMode val="factor"/>
          <c:x val="-0.083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07"/>
          <c:w val="0.7655"/>
          <c:h val="0.776"/>
        </c:manualLayout>
      </c:layout>
      <c:scatterChart>
        <c:scatterStyle val="lineMarker"/>
        <c:varyColors val="0"/>
        <c:ser>
          <c:idx val="2"/>
          <c:order val="0"/>
          <c:tx>
            <c:v>Benzene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PINELANE!$B$61:$B$93</c:f>
              <c:strCache>
                <c:ptCount val="33"/>
                <c:pt idx="1">
                  <c:v>33129</c:v>
                </c:pt>
                <c:pt idx="2">
                  <c:v>33337</c:v>
                </c:pt>
                <c:pt idx="3">
                  <c:v>33430</c:v>
                </c:pt>
                <c:pt idx="4">
                  <c:v>33529</c:v>
                </c:pt>
                <c:pt idx="5">
                  <c:v>33710</c:v>
                </c:pt>
                <c:pt idx="6">
                  <c:v>33799</c:v>
                </c:pt>
                <c:pt idx="7">
                  <c:v>33921</c:v>
                </c:pt>
                <c:pt idx="8">
                  <c:v>34061</c:v>
                </c:pt>
                <c:pt idx="9">
                  <c:v>34171</c:v>
                </c:pt>
                <c:pt idx="10">
                  <c:v>34260</c:v>
                </c:pt>
                <c:pt idx="11">
                  <c:v>34424</c:v>
                </c:pt>
                <c:pt idx="12">
                  <c:v>34547</c:v>
                </c:pt>
                <c:pt idx="13">
                  <c:v>34624</c:v>
                </c:pt>
                <c:pt idx="14">
                  <c:v>34795</c:v>
                </c:pt>
                <c:pt idx="15">
                  <c:v>34913</c:v>
                </c:pt>
                <c:pt idx="16">
                  <c:v>34992</c:v>
                </c:pt>
                <c:pt idx="17">
                  <c:v>35168</c:v>
                </c:pt>
                <c:pt idx="18">
                  <c:v>35248</c:v>
                </c:pt>
                <c:pt idx="19">
                  <c:v>35374</c:v>
                </c:pt>
                <c:pt idx="20">
                  <c:v>35541</c:v>
                </c:pt>
                <c:pt idx="21">
                  <c:v>35640</c:v>
                </c:pt>
                <c:pt idx="22">
                  <c:v>35747</c:v>
                </c:pt>
                <c:pt idx="23">
                  <c:v>35893</c:v>
                </c:pt>
                <c:pt idx="24">
                  <c:v>36066</c:v>
                </c:pt>
                <c:pt idx="25">
                  <c:v>36129</c:v>
                </c:pt>
                <c:pt idx="26">
                  <c:v>36249</c:v>
                </c:pt>
                <c:pt idx="27">
                  <c:v>36402</c:v>
                </c:pt>
                <c:pt idx="28">
                  <c:v>36488</c:v>
                </c:pt>
                <c:pt idx="29">
                  <c:v>36644</c:v>
                </c:pt>
                <c:pt idx="30">
                  <c:v>36756</c:v>
                </c:pt>
                <c:pt idx="31">
                  <c:v>36819</c:v>
                </c:pt>
              </c:strCache>
            </c:strRef>
          </c:xVal>
          <c:yVal>
            <c:numRef>
              <c:f>PINELANE!$AG$61:$AG$93</c:f>
              <c:numCache>
                <c:ptCount val="33"/>
                <c:pt idx="18">
                  <c:v>0.2</c:v>
                </c:pt>
                <c:pt idx="19">
                  <c:v>0.2</c:v>
                </c:pt>
                <c:pt idx="23">
                  <c:v>0.1</c:v>
                </c:pt>
                <c:pt idx="24">
                  <c:v>0.2</c:v>
                </c:pt>
                <c:pt idx="25">
                  <c:v>0.1</c:v>
                </c:pt>
                <c:pt idx="27">
                  <c:v>0.1</c:v>
                </c:pt>
              </c:numCache>
            </c:numRef>
          </c:yVal>
          <c:smooth val="0"/>
        </c:ser>
        <c:ser>
          <c:idx val="0"/>
          <c:order val="1"/>
          <c:tx>
            <c:v>Vinyl Chloride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PINELANE!$B$63:$B$93</c:f>
              <c:strCache>
                <c:ptCount val="31"/>
                <c:pt idx="0">
                  <c:v>33337</c:v>
                </c:pt>
                <c:pt idx="1">
                  <c:v>33430</c:v>
                </c:pt>
                <c:pt idx="2">
                  <c:v>33529</c:v>
                </c:pt>
                <c:pt idx="3">
                  <c:v>33710</c:v>
                </c:pt>
                <c:pt idx="4">
                  <c:v>33799</c:v>
                </c:pt>
                <c:pt idx="5">
                  <c:v>33921</c:v>
                </c:pt>
                <c:pt idx="6">
                  <c:v>34061</c:v>
                </c:pt>
                <c:pt idx="7">
                  <c:v>34171</c:v>
                </c:pt>
                <c:pt idx="8">
                  <c:v>34260</c:v>
                </c:pt>
                <c:pt idx="9">
                  <c:v>34424</c:v>
                </c:pt>
                <c:pt idx="10">
                  <c:v>34547</c:v>
                </c:pt>
                <c:pt idx="11">
                  <c:v>34624</c:v>
                </c:pt>
                <c:pt idx="12">
                  <c:v>34795</c:v>
                </c:pt>
                <c:pt idx="13">
                  <c:v>34913</c:v>
                </c:pt>
                <c:pt idx="14">
                  <c:v>34992</c:v>
                </c:pt>
                <c:pt idx="15">
                  <c:v>35168</c:v>
                </c:pt>
                <c:pt idx="16">
                  <c:v>35248</c:v>
                </c:pt>
                <c:pt idx="17">
                  <c:v>35374</c:v>
                </c:pt>
                <c:pt idx="18">
                  <c:v>35541</c:v>
                </c:pt>
                <c:pt idx="19">
                  <c:v>35640</c:v>
                </c:pt>
                <c:pt idx="20">
                  <c:v>35747</c:v>
                </c:pt>
                <c:pt idx="21">
                  <c:v>35893</c:v>
                </c:pt>
                <c:pt idx="22">
                  <c:v>36066</c:v>
                </c:pt>
                <c:pt idx="23">
                  <c:v>36129</c:v>
                </c:pt>
                <c:pt idx="24">
                  <c:v>36249</c:v>
                </c:pt>
                <c:pt idx="25">
                  <c:v>36402</c:v>
                </c:pt>
                <c:pt idx="26">
                  <c:v>36488</c:v>
                </c:pt>
                <c:pt idx="27">
                  <c:v>36644</c:v>
                </c:pt>
                <c:pt idx="28">
                  <c:v>36756</c:v>
                </c:pt>
                <c:pt idx="29">
                  <c:v>36819</c:v>
                </c:pt>
              </c:strCache>
            </c:strRef>
          </c:xVal>
          <c:yVal>
            <c:numRef>
              <c:f>PINELANE!$BH$63:$BH$93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3.9</c:v>
                </c:pt>
                <c:pt idx="8">
                  <c:v>0</c:v>
                </c:pt>
                <c:pt idx="9">
                  <c:v>3</c:v>
                </c:pt>
                <c:pt idx="10">
                  <c:v>4.1</c:v>
                </c:pt>
                <c:pt idx="11">
                  <c:v>2.5</c:v>
                </c:pt>
                <c:pt idx="12">
                  <c:v>6.1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  <c:pt idx="16">
                  <c:v>0.8</c:v>
                </c:pt>
                <c:pt idx="17">
                  <c:v>0.7</c:v>
                </c:pt>
                <c:pt idx="18">
                  <c:v>0</c:v>
                </c:pt>
                <c:pt idx="21">
                  <c:v>0.6</c:v>
                </c:pt>
                <c:pt idx="27">
                  <c:v>0.7</c:v>
                </c:pt>
              </c:numCache>
            </c:numRef>
          </c:yVal>
          <c:smooth val="0"/>
        </c:ser>
        <c:ser>
          <c:idx val="1"/>
          <c:order val="2"/>
          <c:tx>
            <c:v>Benzene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PINELANE!$B$62:$B$93</c:f>
              <c:strCache>
                <c:ptCount val="32"/>
                <c:pt idx="0">
                  <c:v>33129</c:v>
                </c:pt>
                <c:pt idx="1">
                  <c:v>33337</c:v>
                </c:pt>
                <c:pt idx="2">
                  <c:v>33430</c:v>
                </c:pt>
                <c:pt idx="3">
                  <c:v>33529</c:v>
                </c:pt>
                <c:pt idx="4">
                  <c:v>33710</c:v>
                </c:pt>
                <c:pt idx="5">
                  <c:v>33799</c:v>
                </c:pt>
                <c:pt idx="6">
                  <c:v>33921</c:v>
                </c:pt>
                <c:pt idx="7">
                  <c:v>34061</c:v>
                </c:pt>
                <c:pt idx="8">
                  <c:v>34171</c:v>
                </c:pt>
                <c:pt idx="9">
                  <c:v>34260</c:v>
                </c:pt>
                <c:pt idx="10">
                  <c:v>34424</c:v>
                </c:pt>
                <c:pt idx="11">
                  <c:v>34547</c:v>
                </c:pt>
                <c:pt idx="12">
                  <c:v>34624</c:v>
                </c:pt>
                <c:pt idx="13">
                  <c:v>34795</c:v>
                </c:pt>
                <c:pt idx="14">
                  <c:v>34913</c:v>
                </c:pt>
                <c:pt idx="15">
                  <c:v>34992</c:v>
                </c:pt>
                <c:pt idx="16">
                  <c:v>35168</c:v>
                </c:pt>
                <c:pt idx="17">
                  <c:v>35248</c:v>
                </c:pt>
                <c:pt idx="18">
                  <c:v>35374</c:v>
                </c:pt>
                <c:pt idx="19">
                  <c:v>35541</c:v>
                </c:pt>
                <c:pt idx="20">
                  <c:v>35640</c:v>
                </c:pt>
                <c:pt idx="21">
                  <c:v>35747</c:v>
                </c:pt>
                <c:pt idx="22">
                  <c:v>35893</c:v>
                </c:pt>
                <c:pt idx="23">
                  <c:v>36066</c:v>
                </c:pt>
                <c:pt idx="24">
                  <c:v>36129</c:v>
                </c:pt>
                <c:pt idx="25">
                  <c:v>36249</c:v>
                </c:pt>
                <c:pt idx="26">
                  <c:v>36402</c:v>
                </c:pt>
                <c:pt idx="27">
                  <c:v>36488</c:v>
                </c:pt>
                <c:pt idx="28">
                  <c:v>36644</c:v>
                </c:pt>
                <c:pt idx="29">
                  <c:v>36756</c:v>
                </c:pt>
                <c:pt idx="30">
                  <c:v>36819</c:v>
                </c:pt>
              </c:strCache>
            </c:strRef>
          </c:xVal>
          <c:yVal>
            <c:numRef>
              <c:f>PINELANE!$F$62:$F$93</c:f>
              <c:numCache>
                <c:ptCount val="32"/>
                <c:pt idx="0">
                  <c:v>3</c:v>
                </c:pt>
                <c:pt idx="1">
                  <c:v>2.2</c:v>
                </c:pt>
                <c:pt idx="2">
                  <c:v>0</c:v>
                </c:pt>
                <c:pt idx="3">
                  <c:v>7.3</c:v>
                </c:pt>
                <c:pt idx="4">
                  <c:v>2.8</c:v>
                </c:pt>
                <c:pt idx="5">
                  <c:v>3.2</c:v>
                </c:pt>
                <c:pt idx="6">
                  <c:v>2.1</c:v>
                </c:pt>
                <c:pt idx="7">
                  <c:v>4</c:v>
                </c:pt>
                <c:pt idx="8">
                  <c:v>4.5</c:v>
                </c:pt>
                <c:pt idx="9">
                  <c:v>4.1</c:v>
                </c:pt>
                <c:pt idx="10">
                  <c:v>2.7</c:v>
                </c:pt>
                <c:pt idx="11">
                  <c:v>0</c:v>
                </c:pt>
                <c:pt idx="12">
                  <c:v>2.4</c:v>
                </c:pt>
                <c:pt idx="13">
                  <c:v>3.4</c:v>
                </c:pt>
                <c:pt idx="14">
                  <c:v>0</c:v>
                </c:pt>
                <c:pt idx="15">
                  <c:v>2.7</c:v>
                </c:pt>
                <c:pt idx="16">
                  <c:v>3.3</c:v>
                </c:pt>
                <c:pt idx="17">
                  <c:v>4.8</c:v>
                </c:pt>
                <c:pt idx="18">
                  <c:v>4.1</c:v>
                </c:pt>
                <c:pt idx="19">
                  <c:v>3.3</c:v>
                </c:pt>
                <c:pt idx="20">
                  <c:v>3.2</c:v>
                </c:pt>
                <c:pt idx="21">
                  <c:v>2</c:v>
                </c:pt>
                <c:pt idx="22">
                  <c:v>2.4</c:v>
                </c:pt>
                <c:pt idx="23">
                  <c:v>4.2</c:v>
                </c:pt>
                <c:pt idx="24">
                  <c:v>3.7</c:v>
                </c:pt>
                <c:pt idx="26">
                  <c:v>2.1</c:v>
                </c:pt>
                <c:pt idx="27">
                  <c:v>1.6</c:v>
                </c:pt>
                <c:pt idx="28">
                  <c:v>2.8</c:v>
                </c:pt>
                <c:pt idx="29">
                  <c:v>1.8</c:v>
                </c:pt>
                <c:pt idx="30">
                  <c:v>1.4</c:v>
                </c:pt>
              </c:numCache>
            </c:numRef>
          </c:yVal>
          <c:smooth val="0"/>
        </c:ser>
        <c:ser>
          <c:idx val="3"/>
          <c:order val="3"/>
          <c:tx>
            <c:v>1,2-DCP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PINELANE!$B$62:$B$93</c:f>
              <c:strCache>
                <c:ptCount val="32"/>
                <c:pt idx="0">
                  <c:v>33129</c:v>
                </c:pt>
                <c:pt idx="1">
                  <c:v>33337</c:v>
                </c:pt>
                <c:pt idx="2">
                  <c:v>33430</c:v>
                </c:pt>
                <c:pt idx="3">
                  <c:v>33529</c:v>
                </c:pt>
                <c:pt idx="4">
                  <c:v>33710</c:v>
                </c:pt>
                <c:pt idx="5">
                  <c:v>33799</c:v>
                </c:pt>
                <c:pt idx="6">
                  <c:v>33921</c:v>
                </c:pt>
                <c:pt idx="7">
                  <c:v>34061</c:v>
                </c:pt>
                <c:pt idx="8">
                  <c:v>34171</c:v>
                </c:pt>
                <c:pt idx="9">
                  <c:v>34260</c:v>
                </c:pt>
                <c:pt idx="10">
                  <c:v>34424</c:v>
                </c:pt>
                <c:pt idx="11">
                  <c:v>34547</c:v>
                </c:pt>
                <c:pt idx="12">
                  <c:v>34624</c:v>
                </c:pt>
                <c:pt idx="13">
                  <c:v>34795</c:v>
                </c:pt>
                <c:pt idx="14">
                  <c:v>34913</c:v>
                </c:pt>
                <c:pt idx="15">
                  <c:v>34992</c:v>
                </c:pt>
                <c:pt idx="16">
                  <c:v>35168</c:v>
                </c:pt>
                <c:pt idx="17">
                  <c:v>35248</c:v>
                </c:pt>
                <c:pt idx="18">
                  <c:v>35374</c:v>
                </c:pt>
                <c:pt idx="19">
                  <c:v>35541</c:v>
                </c:pt>
                <c:pt idx="20">
                  <c:v>35640</c:v>
                </c:pt>
                <c:pt idx="21">
                  <c:v>35747</c:v>
                </c:pt>
                <c:pt idx="22">
                  <c:v>35893</c:v>
                </c:pt>
                <c:pt idx="23">
                  <c:v>36066</c:v>
                </c:pt>
                <c:pt idx="24">
                  <c:v>36129</c:v>
                </c:pt>
                <c:pt idx="25">
                  <c:v>36249</c:v>
                </c:pt>
                <c:pt idx="26">
                  <c:v>36402</c:v>
                </c:pt>
                <c:pt idx="27">
                  <c:v>36488</c:v>
                </c:pt>
                <c:pt idx="28">
                  <c:v>36644</c:v>
                </c:pt>
                <c:pt idx="29">
                  <c:v>36756</c:v>
                </c:pt>
                <c:pt idx="30">
                  <c:v>36819</c:v>
                </c:pt>
              </c:strCache>
            </c:strRef>
          </c:xVal>
          <c:yVal>
            <c:numRef>
              <c:f>PINELANE!$AI$62:$AI$93</c:f>
              <c:numCache>
                <c:ptCount val="32"/>
                <c:pt idx="0">
                  <c:v>0.7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0.8</c:v>
                </c:pt>
                <c:pt idx="6">
                  <c:v>0</c:v>
                </c:pt>
                <c:pt idx="7">
                  <c:v>1.5</c:v>
                </c:pt>
                <c:pt idx="8">
                  <c:v>0</c:v>
                </c:pt>
                <c:pt idx="9">
                  <c:v>0</c:v>
                </c:pt>
                <c:pt idx="10">
                  <c:v>1.1</c:v>
                </c:pt>
                <c:pt idx="11">
                  <c:v>0</c:v>
                </c:pt>
                <c:pt idx="12">
                  <c:v>0.8</c:v>
                </c:pt>
                <c:pt idx="13">
                  <c:v>0.7</c:v>
                </c:pt>
                <c:pt idx="14">
                  <c:v>0</c:v>
                </c:pt>
                <c:pt idx="15">
                  <c:v>0</c:v>
                </c:pt>
                <c:pt idx="16">
                  <c:v>0.3</c:v>
                </c:pt>
                <c:pt idx="17">
                  <c:v>0.9</c:v>
                </c:pt>
                <c:pt idx="18">
                  <c:v>1</c:v>
                </c:pt>
                <c:pt idx="19">
                  <c:v>1</c:v>
                </c:pt>
                <c:pt idx="20">
                  <c:v>1.5</c:v>
                </c:pt>
                <c:pt idx="21">
                  <c:v>0.5</c:v>
                </c:pt>
                <c:pt idx="22">
                  <c:v>0.5</c:v>
                </c:pt>
                <c:pt idx="23">
                  <c:v>0.9</c:v>
                </c:pt>
                <c:pt idx="26">
                  <c:v>0.5</c:v>
                </c:pt>
                <c:pt idx="27">
                  <c:v>0.3</c:v>
                </c:pt>
                <c:pt idx="28">
                  <c:v>0.5</c:v>
                </c:pt>
                <c:pt idx="29">
                  <c:v>0.3</c:v>
                </c:pt>
                <c:pt idx="30">
                  <c:v>0.2</c:v>
                </c:pt>
              </c:numCache>
            </c:numRef>
          </c:yVal>
          <c:smooth val="0"/>
        </c:ser>
        <c:axId val="9671584"/>
        <c:axId val="32568097"/>
      </c:scatterChart>
      <c:valAx>
        <c:axId val="9671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32568097"/>
        <c:crosses val="autoZero"/>
        <c:crossBetween val="midCat"/>
        <c:dispUnits/>
        <c:majorUnit val="700"/>
      </c:valAx>
      <c:valAx>
        <c:axId val="32568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Conc.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96715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69"/>
          <c:y val="0.227"/>
          <c:w val="0.2125"/>
          <c:h val="0.213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Pine Lane SLF MW-5 Conc. Trends for Select Compounds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207"/>
          <c:w val="0.768"/>
          <c:h val="0.776"/>
        </c:manualLayout>
      </c:layout>
      <c:scatterChart>
        <c:scatterStyle val="lineMarker"/>
        <c:varyColors val="0"/>
        <c:ser>
          <c:idx val="1"/>
          <c:order val="0"/>
          <c:tx>
            <c:v>Chloroethane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PINELANE!$B$114:$B$145</c:f>
              <c:strCache>
                <c:ptCount val="32"/>
                <c:pt idx="0">
                  <c:v>33129</c:v>
                </c:pt>
                <c:pt idx="1">
                  <c:v>33337</c:v>
                </c:pt>
                <c:pt idx="2">
                  <c:v>33430</c:v>
                </c:pt>
                <c:pt idx="3">
                  <c:v>33529</c:v>
                </c:pt>
                <c:pt idx="4">
                  <c:v>33710</c:v>
                </c:pt>
                <c:pt idx="5">
                  <c:v>33799</c:v>
                </c:pt>
                <c:pt idx="6">
                  <c:v>33921</c:v>
                </c:pt>
                <c:pt idx="7">
                  <c:v>34061</c:v>
                </c:pt>
                <c:pt idx="8">
                  <c:v>34171</c:v>
                </c:pt>
                <c:pt idx="9">
                  <c:v>34260</c:v>
                </c:pt>
                <c:pt idx="10">
                  <c:v>34424</c:v>
                </c:pt>
                <c:pt idx="11">
                  <c:v>34547</c:v>
                </c:pt>
                <c:pt idx="12">
                  <c:v>34624</c:v>
                </c:pt>
                <c:pt idx="13">
                  <c:v>34795</c:v>
                </c:pt>
                <c:pt idx="14">
                  <c:v>34913</c:v>
                </c:pt>
                <c:pt idx="15">
                  <c:v>34992</c:v>
                </c:pt>
                <c:pt idx="16">
                  <c:v>35168</c:v>
                </c:pt>
                <c:pt idx="17">
                  <c:v>35248</c:v>
                </c:pt>
                <c:pt idx="18">
                  <c:v>35374</c:v>
                </c:pt>
                <c:pt idx="19">
                  <c:v>35541</c:v>
                </c:pt>
                <c:pt idx="20">
                  <c:v>35640</c:v>
                </c:pt>
                <c:pt idx="21">
                  <c:v>35747</c:v>
                </c:pt>
                <c:pt idx="22">
                  <c:v>35893</c:v>
                </c:pt>
                <c:pt idx="23">
                  <c:v>36066</c:v>
                </c:pt>
                <c:pt idx="24">
                  <c:v>36129</c:v>
                </c:pt>
                <c:pt idx="25">
                  <c:v>36249</c:v>
                </c:pt>
                <c:pt idx="26">
                  <c:v>36403</c:v>
                </c:pt>
                <c:pt idx="27">
                  <c:v>36488</c:v>
                </c:pt>
                <c:pt idx="28">
                  <c:v>36644</c:v>
                </c:pt>
                <c:pt idx="29">
                  <c:v>36756</c:v>
                </c:pt>
                <c:pt idx="30">
                  <c:v>36819</c:v>
                </c:pt>
              </c:strCache>
            </c:strRef>
          </c:xVal>
          <c:yVal>
            <c:numRef>
              <c:f>PINELANE!$P$114:$P$145</c:f>
              <c:numCache>
                <c:ptCount val="32"/>
                <c:pt idx="0">
                  <c:v>3.3</c:v>
                </c:pt>
                <c:pt idx="1">
                  <c:v>5.3</c:v>
                </c:pt>
                <c:pt idx="2">
                  <c:v>28</c:v>
                </c:pt>
                <c:pt idx="3">
                  <c:v>19.5</c:v>
                </c:pt>
                <c:pt idx="4">
                  <c:v>17.1</c:v>
                </c:pt>
                <c:pt idx="5">
                  <c:v>31.5</c:v>
                </c:pt>
                <c:pt idx="6">
                  <c:v>5.4</c:v>
                </c:pt>
                <c:pt idx="7">
                  <c:v>22.5</c:v>
                </c:pt>
                <c:pt idx="8">
                  <c:v>6.7</c:v>
                </c:pt>
                <c:pt idx="9">
                  <c:v>12.4</c:v>
                </c:pt>
                <c:pt idx="10">
                  <c:v>14.7</c:v>
                </c:pt>
                <c:pt idx="11">
                  <c:v>0</c:v>
                </c:pt>
                <c:pt idx="12">
                  <c:v>0</c:v>
                </c:pt>
                <c:pt idx="13">
                  <c:v>21.5</c:v>
                </c:pt>
                <c:pt idx="16">
                  <c:v>19</c:v>
                </c:pt>
                <c:pt idx="17">
                  <c:v>12</c:v>
                </c:pt>
                <c:pt idx="18">
                  <c:v>7.7</c:v>
                </c:pt>
                <c:pt idx="19">
                  <c:v>4.7</c:v>
                </c:pt>
                <c:pt idx="20">
                  <c:v>6.8</c:v>
                </c:pt>
                <c:pt idx="21">
                  <c:v>5.1</c:v>
                </c:pt>
                <c:pt idx="22">
                  <c:v>4.3</c:v>
                </c:pt>
                <c:pt idx="23">
                  <c:v>1.4</c:v>
                </c:pt>
                <c:pt idx="26">
                  <c:v>2.5</c:v>
                </c:pt>
                <c:pt idx="28">
                  <c:v>2.1</c:v>
                </c:pt>
                <c:pt idx="29">
                  <c:v>1</c:v>
                </c:pt>
                <c:pt idx="30">
                  <c:v>1.7</c:v>
                </c:pt>
              </c:numCache>
            </c:numRef>
          </c:yVal>
          <c:smooth val="0"/>
        </c:ser>
        <c:ser>
          <c:idx val="0"/>
          <c:order val="1"/>
          <c:tx>
            <c:v>1,1-DCA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PINELANE!$B$114:$B$145</c:f>
              <c:strCache>
                <c:ptCount val="32"/>
                <c:pt idx="0">
                  <c:v>33129</c:v>
                </c:pt>
                <c:pt idx="1">
                  <c:v>33337</c:v>
                </c:pt>
                <c:pt idx="2">
                  <c:v>33430</c:v>
                </c:pt>
                <c:pt idx="3">
                  <c:v>33529</c:v>
                </c:pt>
                <c:pt idx="4">
                  <c:v>33710</c:v>
                </c:pt>
                <c:pt idx="5">
                  <c:v>33799</c:v>
                </c:pt>
                <c:pt idx="6">
                  <c:v>33921</c:v>
                </c:pt>
                <c:pt idx="7">
                  <c:v>34061</c:v>
                </c:pt>
                <c:pt idx="8">
                  <c:v>34171</c:v>
                </c:pt>
                <c:pt idx="9">
                  <c:v>34260</c:v>
                </c:pt>
                <c:pt idx="10">
                  <c:v>34424</c:v>
                </c:pt>
                <c:pt idx="11">
                  <c:v>34547</c:v>
                </c:pt>
                <c:pt idx="12">
                  <c:v>34624</c:v>
                </c:pt>
                <c:pt idx="13">
                  <c:v>34795</c:v>
                </c:pt>
                <c:pt idx="14">
                  <c:v>34913</c:v>
                </c:pt>
                <c:pt idx="15">
                  <c:v>34992</c:v>
                </c:pt>
                <c:pt idx="16">
                  <c:v>35168</c:v>
                </c:pt>
                <c:pt idx="17">
                  <c:v>35248</c:v>
                </c:pt>
                <c:pt idx="18">
                  <c:v>35374</c:v>
                </c:pt>
                <c:pt idx="19">
                  <c:v>35541</c:v>
                </c:pt>
                <c:pt idx="20">
                  <c:v>35640</c:v>
                </c:pt>
                <c:pt idx="21">
                  <c:v>35747</c:v>
                </c:pt>
                <c:pt idx="22">
                  <c:v>35893</c:v>
                </c:pt>
                <c:pt idx="23">
                  <c:v>36066</c:v>
                </c:pt>
                <c:pt idx="24">
                  <c:v>36129</c:v>
                </c:pt>
                <c:pt idx="25">
                  <c:v>36249</c:v>
                </c:pt>
                <c:pt idx="26">
                  <c:v>36403</c:v>
                </c:pt>
                <c:pt idx="27">
                  <c:v>36488</c:v>
                </c:pt>
                <c:pt idx="28">
                  <c:v>36644</c:v>
                </c:pt>
                <c:pt idx="29">
                  <c:v>36756</c:v>
                </c:pt>
                <c:pt idx="30">
                  <c:v>36819</c:v>
                </c:pt>
              </c:strCache>
            </c:strRef>
          </c:xVal>
          <c:yVal>
            <c:numRef>
              <c:f>PINELANE!$AC$114:$AC$145</c:f>
              <c:numCache>
                <c:ptCount val="32"/>
                <c:pt idx="0">
                  <c:v>17.9</c:v>
                </c:pt>
                <c:pt idx="1">
                  <c:v>15.3</c:v>
                </c:pt>
                <c:pt idx="2">
                  <c:v>23</c:v>
                </c:pt>
                <c:pt idx="3">
                  <c:v>26</c:v>
                </c:pt>
                <c:pt idx="4">
                  <c:v>14.6</c:v>
                </c:pt>
                <c:pt idx="5">
                  <c:v>18.7</c:v>
                </c:pt>
                <c:pt idx="6">
                  <c:v>31.2</c:v>
                </c:pt>
                <c:pt idx="7">
                  <c:v>22.9</c:v>
                </c:pt>
                <c:pt idx="8">
                  <c:v>13.7</c:v>
                </c:pt>
                <c:pt idx="9">
                  <c:v>11.4</c:v>
                </c:pt>
                <c:pt idx="10">
                  <c:v>7.8</c:v>
                </c:pt>
                <c:pt idx="11">
                  <c:v>7</c:v>
                </c:pt>
                <c:pt idx="12">
                  <c:v>5.5</c:v>
                </c:pt>
                <c:pt idx="13">
                  <c:v>5.6</c:v>
                </c:pt>
                <c:pt idx="14">
                  <c:v>4.9</c:v>
                </c:pt>
                <c:pt idx="15">
                  <c:v>4.1</c:v>
                </c:pt>
                <c:pt idx="16">
                  <c:v>4.8</c:v>
                </c:pt>
                <c:pt idx="17">
                  <c:v>6.7</c:v>
                </c:pt>
                <c:pt idx="18">
                  <c:v>4.7</c:v>
                </c:pt>
                <c:pt idx="19">
                  <c:v>4.3</c:v>
                </c:pt>
                <c:pt idx="20">
                  <c:v>6.4</c:v>
                </c:pt>
                <c:pt idx="21">
                  <c:v>4.2</c:v>
                </c:pt>
                <c:pt idx="22">
                  <c:v>4.7</c:v>
                </c:pt>
                <c:pt idx="23">
                  <c:v>2.2</c:v>
                </c:pt>
                <c:pt idx="24">
                  <c:v>1.8</c:v>
                </c:pt>
                <c:pt idx="26">
                  <c:v>2</c:v>
                </c:pt>
                <c:pt idx="27">
                  <c:v>1.3</c:v>
                </c:pt>
                <c:pt idx="28">
                  <c:v>3.8</c:v>
                </c:pt>
                <c:pt idx="29">
                  <c:v>0.7</c:v>
                </c:pt>
                <c:pt idx="30">
                  <c:v>0.7</c:v>
                </c:pt>
              </c:numCache>
            </c:numRef>
          </c:yVal>
          <c:smooth val="0"/>
        </c:ser>
        <c:axId val="56278222"/>
        <c:axId val="49492023"/>
      </c:scatterChart>
      <c:valAx>
        <c:axId val="56278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49492023"/>
        <c:crosses val="autoZero"/>
        <c:crossBetween val="midCat"/>
        <c:dispUnits/>
        <c:majorUnit val="700"/>
      </c:valAx>
      <c:valAx>
        <c:axId val="49492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Conc.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56278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24075"/>
          <c:w val="0.2125"/>
          <c:h val="0.237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Pine Lane SLF MW-8 Conc. Trends for Select Compounds</a:t>
            </a:r>
          </a:p>
        </c:rich>
      </c:tx>
      <c:layout>
        <c:manualLayout>
          <c:xMode val="factor"/>
          <c:yMode val="factor"/>
          <c:x val="-0.03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207"/>
          <c:w val="0.8165"/>
          <c:h val="0.776"/>
        </c:manualLayout>
      </c:layout>
      <c:scatterChart>
        <c:scatterStyle val="lineMarker"/>
        <c:varyColors val="0"/>
        <c:ser>
          <c:idx val="2"/>
          <c:order val="0"/>
          <c:tx>
            <c:v>1,1-DCA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PINELANE!$B$213:$B$241</c:f>
              <c:strCache>
                <c:ptCount val="29"/>
                <c:pt idx="0">
                  <c:v>33529</c:v>
                </c:pt>
                <c:pt idx="1">
                  <c:v>33710</c:v>
                </c:pt>
                <c:pt idx="2">
                  <c:v>33799</c:v>
                </c:pt>
                <c:pt idx="3">
                  <c:v>33921</c:v>
                </c:pt>
                <c:pt idx="4">
                  <c:v>34061</c:v>
                </c:pt>
                <c:pt idx="5">
                  <c:v>34171</c:v>
                </c:pt>
                <c:pt idx="6">
                  <c:v>34260</c:v>
                </c:pt>
                <c:pt idx="7">
                  <c:v>34424</c:v>
                </c:pt>
                <c:pt idx="8">
                  <c:v>34547</c:v>
                </c:pt>
                <c:pt idx="9">
                  <c:v>34624</c:v>
                </c:pt>
                <c:pt idx="10">
                  <c:v>34795</c:v>
                </c:pt>
                <c:pt idx="11">
                  <c:v>34913</c:v>
                </c:pt>
                <c:pt idx="12">
                  <c:v>34992</c:v>
                </c:pt>
                <c:pt idx="13">
                  <c:v>35168</c:v>
                </c:pt>
                <c:pt idx="14">
                  <c:v>35248</c:v>
                </c:pt>
                <c:pt idx="15">
                  <c:v>35374</c:v>
                </c:pt>
                <c:pt idx="16">
                  <c:v>35541</c:v>
                </c:pt>
                <c:pt idx="17">
                  <c:v>35640</c:v>
                </c:pt>
                <c:pt idx="18">
                  <c:v>35747</c:v>
                </c:pt>
                <c:pt idx="19">
                  <c:v>35893</c:v>
                </c:pt>
                <c:pt idx="20">
                  <c:v>36066</c:v>
                </c:pt>
                <c:pt idx="21">
                  <c:v>36129</c:v>
                </c:pt>
                <c:pt idx="22">
                  <c:v>36249</c:v>
                </c:pt>
                <c:pt idx="23">
                  <c:v>36402</c:v>
                </c:pt>
                <c:pt idx="24">
                  <c:v>36488</c:v>
                </c:pt>
                <c:pt idx="25">
                  <c:v>36644</c:v>
                </c:pt>
                <c:pt idx="26">
                  <c:v>36756</c:v>
                </c:pt>
                <c:pt idx="27">
                  <c:v>36819</c:v>
                </c:pt>
              </c:strCache>
            </c:strRef>
          </c:xVal>
          <c:yVal>
            <c:numRef>
              <c:f>PINELANE!$AC$213:$AC$241</c:f>
              <c:numCache>
                <c:ptCount val="29"/>
                <c:pt idx="0">
                  <c:v>1.4</c:v>
                </c:pt>
                <c:pt idx="1">
                  <c:v>0</c:v>
                </c:pt>
                <c:pt idx="2">
                  <c:v>3.2</c:v>
                </c:pt>
                <c:pt idx="3">
                  <c:v>3.3</c:v>
                </c:pt>
                <c:pt idx="4">
                  <c:v>0</c:v>
                </c:pt>
                <c:pt idx="5">
                  <c:v>0</c:v>
                </c:pt>
                <c:pt idx="6">
                  <c:v>2.8</c:v>
                </c:pt>
                <c:pt idx="7">
                  <c:v>1.1</c:v>
                </c:pt>
                <c:pt idx="8">
                  <c:v>2.1</c:v>
                </c:pt>
                <c:pt idx="9">
                  <c:v>1.6</c:v>
                </c:pt>
                <c:pt idx="10">
                  <c:v>0</c:v>
                </c:pt>
                <c:pt idx="11">
                  <c:v>0.4</c:v>
                </c:pt>
                <c:pt idx="12">
                  <c:v>0</c:v>
                </c:pt>
                <c:pt idx="13">
                  <c:v>0.4</c:v>
                </c:pt>
                <c:pt idx="14">
                  <c:v>0.5</c:v>
                </c:pt>
                <c:pt idx="15">
                  <c:v>0.7</c:v>
                </c:pt>
                <c:pt idx="16">
                  <c:v>0</c:v>
                </c:pt>
                <c:pt idx="17">
                  <c:v>0.7</c:v>
                </c:pt>
                <c:pt idx="20">
                  <c:v>0.2</c:v>
                </c:pt>
                <c:pt idx="21">
                  <c:v>0.2</c:v>
                </c:pt>
                <c:pt idx="23">
                  <c:v>0.6</c:v>
                </c:pt>
                <c:pt idx="24">
                  <c:v>0.3</c:v>
                </c:pt>
                <c:pt idx="25">
                  <c:v>0.2</c:v>
                </c:pt>
                <c:pt idx="26">
                  <c:v>0.4</c:v>
                </c:pt>
                <c:pt idx="27">
                  <c:v>0.2</c:v>
                </c:pt>
              </c:numCache>
            </c:numRef>
          </c:yVal>
          <c:smooth val="0"/>
        </c:ser>
        <c:ser>
          <c:idx val="0"/>
          <c:order val="1"/>
          <c:tx>
            <c:v>1,2-DCP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PINELANE!$B$214:$B$241</c:f>
              <c:strCache>
                <c:ptCount val="28"/>
                <c:pt idx="0">
                  <c:v>33710</c:v>
                </c:pt>
                <c:pt idx="1">
                  <c:v>33799</c:v>
                </c:pt>
                <c:pt idx="2">
                  <c:v>33921</c:v>
                </c:pt>
                <c:pt idx="3">
                  <c:v>34061</c:v>
                </c:pt>
                <c:pt idx="4">
                  <c:v>34171</c:v>
                </c:pt>
                <c:pt idx="5">
                  <c:v>34260</c:v>
                </c:pt>
                <c:pt idx="6">
                  <c:v>34424</c:v>
                </c:pt>
                <c:pt idx="7">
                  <c:v>34547</c:v>
                </c:pt>
                <c:pt idx="8">
                  <c:v>34624</c:v>
                </c:pt>
                <c:pt idx="9">
                  <c:v>34795</c:v>
                </c:pt>
                <c:pt idx="10">
                  <c:v>34913</c:v>
                </c:pt>
                <c:pt idx="11">
                  <c:v>34992</c:v>
                </c:pt>
                <c:pt idx="12">
                  <c:v>35168</c:v>
                </c:pt>
                <c:pt idx="13">
                  <c:v>35248</c:v>
                </c:pt>
                <c:pt idx="14">
                  <c:v>35374</c:v>
                </c:pt>
                <c:pt idx="15">
                  <c:v>35541</c:v>
                </c:pt>
                <c:pt idx="16">
                  <c:v>35640</c:v>
                </c:pt>
                <c:pt idx="17">
                  <c:v>35747</c:v>
                </c:pt>
                <c:pt idx="18">
                  <c:v>35893</c:v>
                </c:pt>
                <c:pt idx="19">
                  <c:v>36066</c:v>
                </c:pt>
                <c:pt idx="20">
                  <c:v>36129</c:v>
                </c:pt>
                <c:pt idx="21">
                  <c:v>36249</c:v>
                </c:pt>
                <c:pt idx="22">
                  <c:v>36402</c:v>
                </c:pt>
                <c:pt idx="23">
                  <c:v>36488</c:v>
                </c:pt>
                <c:pt idx="24">
                  <c:v>36644</c:v>
                </c:pt>
                <c:pt idx="25">
                  <c:v>36756</c:v>
                </c:pt>
                <c:pt idx="26">
                  <c:v>36819</c:v>
                </c:pt>
              </c:strCache>
            </c:strRef>
          </c:xVal>
          <c:yVal>
            <c:numRef>
              <c:f>PINELANE!$AI$214:$AI$241</c:f>
              <c:numCache>
                <c:ptCount val="28"/>
                <c:pt idx="0">
                  <c:v>0</c:v>
                </c:pt>
                <c:pt idx="1">
                  <c:v>0.9</c:v>
                </c:pt>
                <c:pt idx="2">
                  <c:v>1.7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0</c:v>
                </c:pt>
                <c:pt idx="8">
                  <c:v>0.7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0.5</c:v>
                </c:pt>
                <c:pt idx="15">
                  <c:v>0</c:v>
                </c:pt>
                <c:pt idx="16">
                  <c:v>0.6</c:v>
                </c:pt>
                <c:pt idx="22">
                  <c:v>0.7</c:v>
                </c:pt>
                <c:pt idx="23">
                  <c:v>0.4</c:v>
                </c:pt>
                <c:pt idx="25">
                  <c:v>0.7</c:v>
                </c:pt>
                <c:pt idx="26">
                  <c:v>0.4</c:v>
                </c:pt>
              </c:numCache>
            </c:numRef>
          </c:yVal>
          <c:smooth val="0"/>
        </c:ser>
        <c:axId val="12548524"/>
        <c:axId val="27812669"/>
      </c:scatterChart>
      <c:valAx>
        <c:axId val="12548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27812669"/>
        <c:crosses val="autoZero"/>
        <c:crossBetween val="midCat"/>
        <c:dispUnits/>
        <c:majorUnit val="700"/>
      </c:valAx>
      <c:valAx>
        <c:axId val="27812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Conc. ug/l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125485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24075"/>
          <c:w val="0.1685"/>
          <c:h val="0.267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Pine Lane SLF Hydrographs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49"/>
          <c:w val="0.8247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v>MW-1A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PINELANE!$B$6:$B$38</c:f>
              <c:strCache>
                <c:ptCount val="33"/>
                <c:pt idx="0">
                  <c:v>33129</c:v>
                </c:pt>
                <c:pt idx="1">
                  <c:v>33185</c:v>
                </c:pt>
                <c:pt idx="2">
                  <c:v>33337</c:v>
                </c:pt>
                <c:pt idx="3">
                  <c:v>33430</c:v>
                </c:pt>
                <c:pt idx="4">
                  <c:v>33529</c:v>
                </c:pt>
                <c:pt idx="5">
                  <c:v>33710</c:v>
                </c:pt>
                <c:pt idx="6">
                  <c:v>33799</c:v>
                </c:pt>
                <c:pt idx="7">
                  <c:v>33921</c:v>
                </c:pt>
                <c:pt idx="8">
                  <c:v>34061</c:v>
                </c:pt>
                <c:pt idx="9">
                  <c:v>34171</c:v>
                </c:pt>
                <c:pt idx="10">
                  <c:v>34260</c:v>
                </c:pt>
                <c:pt idx="11">
                  <c:v>34424</c:v>
                </c:pt>
                <c:pt idx="12">
                  <c:v>34547</c:v>
                </c:pt>
                <c:pt idx="13">
                  <c:v>34624</c:v>
                </c:pt>
                <c:pt idx="14">
                  <c:v>34795</c:v>
                </c:pt>
                <c:pt idx="15">
                  <c:v>34913</c:v>
                </c:pt>
                <c:pt idx="16">
                  <c:v>34992</c:v>
                </c:pt>
                <c:pt idx="17">
                  <c:v>35168</c:v>
                </c:pt>
                <c:pt idx="18">
                  <c:v>35248</c:v>
                </c:pt>
                <c:pt idx="19">
                  <c:v>35374</c:v>
                </c:pt>
                <c:pt idx="20">
                  <c:v>35541</c:v>
                </c:pt>
                <c:pt idx="21">
                  <c:v>35640</c:v>
                </c:pt>
                <c:pt idx="22">
                  <c:v>35747</c:v>
                </c:pt>
                <c:pt idx="23">
                  <c:v>35893</c:v>
                </c:pt>
                <c:pt idx="24">
                  <c:v>36066</c:v>
                </c:pt>
                <c:pt idx="25">
                  <c:v>36129</c:v>
                </c:pt>
                <c:pt idx="26">
                  <c:v>36249</c:v>
                </c:pt>
                <c:pt idx="27">
                  <c:v>36402</c:v>
                </c:pt>
                <c:pt idx="28">
                  <c:v>36488</c:v>
                </c:pt>
                <c:pt idx="29">
                  <c:v>36644</c:v>
                </c:pt>
                <c:pt idx="30">
                  <c:v>36756</c:v>
                </c:pt>
                <c:pt idx="31">
                  <c:v>36819</c:v>
                </c:pt>
              </c:strCache>
            </c:strRef>
          </c:xVal>
          <c:yVal>
            <c:numRef>
              <c:f>PINELANE!$CJ$6:$CJ$38</c:f>
              <c:numCache>
                <c:ptCount val="33"/>
                <c:pt idx="0">
                  <c:v>886.43</c:v>
                </c:pt>
                <c:pt idx="1">
                  <c:v>886.6700000000001</c:v>
                </c:pt>
                <c:pt idx="2">
                  <c:v>886.38</c:v>
                </c:pt>
                <c:pt idx="3">
                  <c:v>887.52</c:v>
                </c:pt>
                <c:pt idx="4">
                  <c:v>887.43</c:v>
                </c:pt>
                <c:pt idx="5">
                  <c:v>887.4</c:v>
                </c:pt>
                <c:pt idx="6">
                  <c:v>887.56</c:v>
                </c:pt>
                <c:pt idx="7">
                  <c:v>886.8</c:v>
                </c:pt>
                <c:pt idx="8">
                  <c:v>886.52</c:v>
                </c:pt>
                <c:pt idx="9">
                  <c:v>888.46</c:v>
                </c:pt>
                <c:pt idx="10">
                  <c:v>887.77</c:v>
                </c:pt>
                <c:pt idx="12">
                  <c:v>887.64</c:v>
                </c:pt>
                <c:pt idx="13">
                  <c:v>886.37</c:v>
                </c:pt>
                <c:pt idx="14">
                  <c:v>887.34</c:v>
                </c:pt>
                <c:pt idx="15">
                  <c:v>887.9300000000001</c:v>
                </c:pt>
                <c:pt idx="16">
                  <c:v>888.35</c:v>
                </c:pt>
                <c:pt idx="17">
                  <c:v>888.1</c:v>
                </c:pt>
                <c:pt idx="18">
                  <c:v>888.6</c:v>
                </c:pt>
                <c:pt idx="19">
                  <c:v>887.13</c:v>
                </c:pt>
                <c:pt idx="20">
                  <c:v>887.9200000000001</c:v>
                </c:pt>
                <c:pt idx="21">
                  <c:v>887.89</c:v>
                </c:pt>
                <c:pt idx="22">
                  <c:v>887.33</c:v>
                </c:pt>
                <c:pt idx="23">
                  <c:v>887.46</c:v>
                </c:pt>
                <c:pt idx="24">
                  <c:v>886.87</c:v>
                </c:pt>
                <c:pt idx="25">
                  <c:v>886.97</c:v>
                </c:pt>
                <c:pt idx="26">
                  <c:v>886.8100000000001</c:v>
                </c:pt>
                <c:pt idx="27">
                  <c:v>887.74</c:v>
                </c:pt>
                <c:pt idx="28">
                  <c:v>887.12</c:v>
                </c:pt>
              </c:numCache>
            </c:numRef>
          </c:yVal>
          <c:smooth val="0"/>
        </c:ser>
        <c:ser>
          <c:idx val="1"/>
          <c:order val="1"/>
          <c:tx>
            <c:v>MW-2A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PINELANE!$B$39:$B$60</c:f>
              <c:strCache>
                <c:ptCount val="22"/>
                <c:pt idx="1">
                  <c:v>33129</c:v>
                </c:pt>
                <c:pt idx="2">
                  <c:v>33185</c:v>
                </c:pt>
                <c:pt idx="3">
                  <c:v>33337</c:v>
                </c:pt>
                <c:pt idx="4">
                  <c:v>33430</c:v>
                </c:pt>
                <c:pt idx="5">
                  <c:v>33529</c:v>
                </c:pt>
                <c:pt idx="6">
                  <c:v>33710</c:v>
                </c:pt>
                <c:pt idx="7">
                  <c:v>33799</c:v>
                </c:pt>
                <c:pt idx="8">
                  <c:v>33921</c:v>
                </c:pt>
                <c:pt idx="9">
                  <c:v>34061</c:v>
                </c:pt>
                <c:pt idx="10">
                  <c:v>34171</c:v>
                </c:pt>
                <c:pt idx="11">
                  <c:v>34260</c:v>
                </c:pt>
                <c:pt idx="12">
                  <c:v>34424</c:v>
                </c:pt>
                <c:pt idx="13">
                  <c:v>34547</c:v>
                </c:pt>
                <c:pt idx="14">
                  <c:v>34624</c:v>
                </c:pt>
                <c:pt idx="15">
                  <c:v>34795</c:v>
                </c:pt>
                <c:pt idx="16">
                  <c:v>34913</c:v>
                </c:pt>
                <c:pt idx="17">
                  <c:v>34992</c:v>
                </c:pt>
                <c:pt idx="18">
                  <c:v>35168</c:v>
                </c:pt>
                <c:pt idx="19">
                  <c:v>35248</c:v>
                </c:pt>
                <c:pt idx="20">
                  <c:v>35747</c:v>
                </c:pt>
              </c:strCache>
            </c:strRef>
          </c:xVal>
          <c:yVal>
            <c:numRef>
              <c:f>PINELANE!$CJ$39:$CJ$60</c:f>
              <c:numCache>
                <c:ptCount val="22"/>
                <c:pt idx="1">
                  <c:v>882.76</c:v>
                </c:pt>
                <c:pt idx="2">
                  <c:v>882.8599999999999</c:v>
                </c:pt>
                <c:pt idx="3">
                  <c:v>883.05</c:v>
                </c:pt>
                <c:pt idx="4">
                  <c:v>883.26</c:v>
                </c:pt>
                <c:pt idx="5">
                  <c:v>883.01</c:v>
                </c:pt>
                <c:pt idx="6">
                  <c:v>883.29</c:v>
                </c:pt>
                <c:pt idx="7">
                  <c:v>883.25</c:v>
                </c:pt>
                <c:pt idx="8">
                  <c:v>882.94</c:v>
                </c:pt>
                <c:pt idx="9">
                  <c:v>883.29</c:v>
                </c:pt>
                <c:pt idx="10">
                  <c:v>883.41</c:v>
                </c:pt>
                <c:pt idx="11">
                  <c:v>883.09</c:v>
                </c:pt>
                <c:pt idx="13">
                  <c:v>883.01</c:v>
                </c:pt>
                <c:pt idx="14">
                  <c:v>883.39</c:v>
                </c:pt>
                <c:pt idx="15">
                  <c:v>883.4</c:v>
                </c:pt>
                <c:pt idx="16">
                  <c:v>881.8499999999999</c:v>
                </c:pt>
                <c:pt idx="17">
                  <c:v>883.3699999999999</c:v>
                </c:pt>
                <c:pt idx="18">
                  <c:v>882.3</c:v>
                </c:pt>
                <c:pt idx="19">
                  <c:v>883.2299999999999</c:v>
                </c:pt>
                <c:pt idx="20">
                  <c:v>882.93</c:v>
                </c:pt>
              </c:numCache>
            </c:numRef>
          </c:yVal>
          <c:smooth val="0"/>
        </c:ser>
        <c:ser>
          <c:idx val="2"/>
          <c:order val="2"/>
          <c:tx>
            <c:v>MW-3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PINELANE!$B$61:$B$93</c:f>
              <c:strCache>
                <c:ptCount val="33"/>
                <c:pt idx="1">
                  <c:v>33129</c:v>
                </c:pt>
                <c:pt idx="2">
                  <c:v>33337</c:v>
                </c:pt>
                <c:pt idx="3">
                  <c:v>33430</c:v>
                </c:pt>
                <c:pt idx="4">
                  <c:v>33529</c:v>
                </c:pt>
                <c:pt idx="5">
                  <c:v>33710</c:v>
                </c:pt>
                <c:pt idx="6">
                  <c:v>33799</c:v>
                </c:pt>
                <c:pt idx="7">
                  <c:v>33921</c:v>
                </c:pt>
                <c:pt idx="8">
                  <c:v>34061</c:v>
                </c:pt>
                <c:pt idx="9">
                  <c:v>34171</c:v>
                </c:pt>
                <c:pt idx="10">
                  <c:v>34260</c:v>
                </c:pt>
                <c:pt idx="11">
                  <c:v>34424</c:v>
                </c:pt>
                <c:pt idx="12">
                  <c:v>34547</c:v>
                </c:pt>
                <c:pt idx="13">
                  <c:v>34624</c:v>
                </c:pt>
                <c:pt idx="14">
                  <c:v>34795</c:v>
                </c:pt>
                <c:pt idx="15">
                  <c:v>34913</c:v>
                </c:pt>
                <c:pt idx="16">
                  <c:v>34992</c:v>
                </c:pt>
                <c:pt idx="17">
                  <c:v>35168</c:v>
                </c:pt>
                <c:pt idx="18">
                  <c:v>35248</c:v>
                </c:pt>
                <c:pt idx="19">
                  <c:v>35374</c:v>
                </c:pt>
                <c:pt idx="20">
                  <c:v>35541</c:v>
                </c:pt>
                <c:pt idx="21">
                  <c:v>35640</c:v>
                </c:pt>
                <c:pt idx="22">
                  <c:v>35747</c:v>
                </c:pt>
                <c:pt idx="23">
                  <c:v>35893</c:v>
                </c:pt>
                <c:pt idx="24">
                  <c:v>36066</c:v>
                </c:pt>
                <c:pt idx="25">
                  <c:v>36129</c:v>
                </c:pt>
                <c:pt idx="26">
                  <c:v>36249</c:v>
                </c:pt>
                <c:pt idx="27">
                  <c:v>36402</c:v>
                </c:pt>
                <c:pt idx="28">
                  <c:v>36488</c:v>
                </c:pt>
                <c:pt idx="29">
                  <c:v>36644</c:v>
                </c:pt>
                <c:pt idx="30">
                  <c:v>36756</c:v>
                </c:pt>
                <c:pt idx="31">
                  <c:v>36819</c:v>
                </c:pt>
              </c:strCache>
            </c:strRef>
          </c:xVal>
          <c:yVal>
            <c:numRef>
              <c:f>PINELANE!$CJ$61:$CJ$93</c:f>
              <c:numCache>
                <c:ptCount val="33"/>
                <c:pt idx="1">
                  <c:v>883.81</c:v>
                </c:pt>
                <c:pt idx="2">
                  <c:v>884.02</c:v>
                </c:pt>
                <c:pt idx="3">
                  <c:v>884.38</c:v>
                </c:pt>
                <c:pt idx="4">
                  <c:v>884.03</c:v>
                </c:pt>
                <c:pt idx="5">
                  <c:v>884.38</c:v>
                </c:pt>
                <c:pt idx="6">
                  <c:v>884.43</c:v>
                </c:pt>
                <c:pt idx="7">
                  <c:v>883.97</c:v>
                </c:pt>
                <c:pt idx="8">
                  <c:v>884.23</c:v>
                </c:pt>
                <c:pt idx="9">
                  <c:v>885.33</c:v>
                </c:pt>
                <c:pt idx="10">
                  <c:v>884.35</c:v>
                </c:pt>
                <c:pt idx="12">
                  <c:v>884.31</c:v>
                </c:pt>
                <c:pt idx="13">
                  <c:v>884.33</c:v>
                </c:pt>
                <c:pt idx="14">
                  <c:v>884.49</c:v>
                </c:pt>
                <c:pt idx="15">
                  <c:v>884.71</c:v>
                </c:pt>
                <c:pt idx="16">
                  <c:v>884.83</c:v>
                </c:pt>
                <c:pt idx="17">
                  <c:v>884.88</c:v>
                </c:pt>
                <c:pt idx="18">
                  <c:v>884.6600000000001</c:v>
                </c:pt>
                <c:pt idx="19">
                  <c:v>883.98</c:v>
                </c:pt>
                <c:pt idx="20">
                  <c:v>884.64</c:v>
                </c:pt>
                <c:pt idx="21">
                  <c:v>884.45</c:v>
                </c:pt>
                <c:pt idx="22">
                  <c:v>883.98</c:v>
                </c:pt>
                <c:pt idx="23">
                  <c:v>884.7</c:v>
                </c:pt>
                <c:pt idx="24">
                  <c:v>883.49</c:v>
                </c:pt>
                <c:pt idx="25">
                  <c:v>883.9000000000001</c:v>
                </c:pt>
                <c:pt idx="26">
                  <c:v>884.19</c:v>
                </c:pt>
                <c:pt idx="27">
                  <c:v>884.36</c:v>
                </c:pt>
                <c:pt idx="28">
                  <c:v>883.9100000000001</c:v>
                </c:pt>
              </c:numCache>
            </c:numRef>
          </c:yVal>
          <c:smooth val="0"/>
        </c:ser>
        <c:ser>
          <c:idx val="3"/>
          <c:order val="3"/>
          <c:tx>
            <c:v>MW-4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PINELANE!$B$94:$B$112</c:f>
              <c:strCache>
                <c:ptCount val="19"/>
                <c:pt idx="1">
                  <c:v>33129</c:v>
                </c:pt>
                <c:pt idx="2">
                  <c:v>33337</c:v>
                </c:pt>
                <c:pt idx="3">
                  <c:v>33430</c:v>
                </c:pt>
                <c:pt idx="4">
                  <c:v>33710</c:v>
                </c:pt>
                <c:pt idx="5">
                  <c:v>33799</c:v>
                </c:pt>
                <c:pt idx="6">
                  <c:v>33921</c:v>
                </c:pt>
                <c:pt idx="7">
                  <c:v>34061</c:v>
                </c:pt>
                <c:pt idx="8">
                  <c:v>34171</c:v>
                </c:pt>
                <c:pt idx="9">
                  <c:v>34260</c:v>
                </c:pt>
                <c:pt idx="10">
                  <c:v>34424</c:v>
                </c:pt>
                <c:pt idx="11">
                  <c:v>34547</c:v>
                </c:pt>
                <c:pt idx="12">
                  <c:v>34624</c:v>
                </c:pt>
                <c:pt idx="13">
                  <c:v>34795</c:v>
                </c:pt>
                <c:pt idx="14">
                  <c:v>34913</c:v>
                </c:pt>
                <c:pt idx="15">
                  <c:v>34992</c:v>
                </c:pt>
                <c:pt idx="16">
                  <c:v>35168</c:v>
                </c:pt>
                <c:pt idx="17">
                  <c:v>35541</c:v>
                </c:pt>
              </c:strCache>
            </c:strRef>
          </c:xVal>
          <c:yVal>
            <c:numRef>
              <c:f>PINELANE!$CJ$94:$CJ$112</c:f>
              <c:numCache>
                <c:ptCount val="19"/>
                <c:pt idx="1">
                  <c:v>884.66</c:v>
                </c:pt>
                <c:pt idx="2">
                  <c:v>885.01</c:v>
                </c:pt>
                <c:pt idx="3">
                  <c:v>885.31</c:v>
                </c:pt>
                <c:pt idx="4">
                  <c:v>885.46</c:v>
                </c:pt>
                <c:pt idx="5">
                  <c:v>885.31</c:v>
                </c:pt>
                <c:pt idx="6">
                  <c:v>884.85</c:v>
                </c:pt>
                <c:pt idx="7">
                  <c:v>885.1</c:v>
                </c:pt>
                <c:pt idx="8">
                  <c:v>885.91</c:v>
                </c:pt>
                <c:pt idx="9">
                  <c:v>885.19</c:v>
                </c:pt>
                <c:pt idx="11">
                  <c:v>885.21</c:v>
                </c:pt>
                <c:pt idx="12">
                  <c:v>885.34</c:v>
                </c:pt>
                <c:pt idx="13">
                  <c:v>885.65</c:v>
                </c:pt>
                <c:pt idx="14">
                  <c:v>885.71</c:v>
                </c:pt>
                <c:pt idx="15">
                  <c:v>885.53</c:v>
                </c:pt>
                <c:pt idx="16">
                  <c:v>885.96</c:v>
                </c:pt>
                <c:pt idx="17">
                  <c:v>885.8199999999999</c:v>
                </c:pt>
              </c:numCache>
            </c:numRef>
          </c:yVal>
          <c:smooth val="0"/>
        </c:ser>
        <c:ser>
          <c:idx val="4"/>
          <c:order val="4"/>
          <c:tx>
            <c:v>MW-5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strRef>
              <c:f>PINELANE!$B$113:$B$145</c:f>
              <c:strCache>
                <c:ptCount val="33"/>
                <c:pt idx="1">
                  <c:v>33129</c:v>
                </c:pt>
                <c:pt idx="2">
                  <c:v>33337</c:v>
                </c:pt>
                <c:pt idx="3">
                  <c:v>33430</c:v>
                </c:pt>
                <c:pt idx="4">
                  <c:v>33529</c:v>
                </c:pt>
                <c:pt idx="5">
                  <c:v>33710</c:v>
                </c:pt>
                <c:pt idx="6">
                  <c:v>33799</c:v>
                </c:pt>
                <c:pt idx="7">
                  <c:v>33921</c:v>
                </c:pt>
                <c:pt idx="8">
                  <c:v>34061</c:v>
                </c:pt>
                <c:pt idx="9">
                  <c:v>34171</c:v>
                </c:pt>
                <c:pt idx="10">
                  <c:v>34260</c:v>
                </c:pt>
                <c:pt idx="11">
                  <c:v>34424</c:v>
                </c:pt>
                <c:pt idx="12">
                  <c:v>34547</c:v>
                </c:pt>
                <c:pt idx="13">
                  <c:v>34624</c:v>
                </c:pt>
                <c:pt idx="14">
                  <c:v>34795</c:v>
                </c:pt>
                <c:pt idx="15">
                  <c:v>34913</c:v>
                </c:pt>
                <c:pt idx="16">
                  <c:v>34992</c:v>
                </c:pt>
                <c:pt idx="17">
                  <c:v>35168</c:v>
                </c:pt>
                <c:pt idx="18">
                  <c:v>35248</c:v>
                </c:pt>
                <c:pt idx="19">
                  <c:v>35374</c:v>
                </c:pt>
                <c:pt idx="20">
                  <c:v>35541</c:v>
                </c:pt>
                <c:pt idx="21">
                  <c:v>35640</c:v>
                </c:pt>
                <c:pt idx="22">
                  <c:v>35747</c:v>
                </c:pt>
                <c:pt idx="23">
                  <c:v>35893</c:v>
                </c:pt>
                <c:pt idx="24">
                  <c:v>36066</c:v>
                </c:pt>
                <c:pt idx="25">
                  <c:v>36129</c:v>
                </c:pt>
                <c:pt idx="26">
                  <c:v>36249</c:v>
                </c:pt>
                <c:pt idx="27">
                  <c:v>36403</c:v>
                </c:pt>
                <c:pt idx="28">
                  <c:v>36488</c:v>
                </c:pt>
                <c:pt idx="29">
                  <c:v>36644</c:v>
                </c:pt>
                <c:pt idx="30">
                  <c:v>36756</c:v>
                </c:pt>
                <c:pt idx="31">
                  <c:v>36819</c:v>
                </c:pt>
              </c:strCache>
            </c:strRef>
          </c:xVal>
          <c:yVal>
            <c:numRef>
              <c:f>PINELANE!$CJ$113:$CJ$145</c:f>
              <c:numCache>
                <c:ptCount val="33"/>
                <c:pt idx="1">
                  <c:v>882.55</c:v>
                </c:pt>
                <c:pt idx="2">
                  <c:v>883.12</c:v>
                </c:pt>
                <c:pt idx="3">
                  <c:v>883.34</c:v>
                </c:pt>
                <c:pt idx="4">
                  <c:v>883.07</c:v>
                </c:pt>
                <c:pt idx="5">
                  <c:v>883.39</c:v>
                </c:pt>
                <c:pt idx="6">
                  <c:v>883.31</c:v>
                </c:pt>
                <c:pt idx="7">
                  <c:v>883</c:v>
                </c:pt>
                <c:pt idx="8">
                  <c:v>883.37</c:v>
                </c:pt>
                <c:pt idx="9">
                  <c:v>883.43</c:v>
                </c:pt>
                <c:pt idx="10">
                  <c:v>883.17</c:v>
                </c:pt>
                <c:pt idx="12">
                  <c:v>883.11</c:v>
                </c:pt>
                <c:pt idx="13">
                  <c:v>883.45</c:v>
                </c:pt>
                <c:pt idx="14">
                  <c:v>883.46</c:v>
                </c:pt>
                <c:pt idx="15">
                  <c:v>883.36</c:v>
                </c:pt>
                <c:pt idx="16">
                  <c:v>883.4300000000001</c:v>
                </c:pt>
                <c:pt idx="17">
                  <c:v>883.73</c:v>
                </c:pt>
                <c:pt idx="18">
                  <c:v>883.3000000000001</c:v>
                </c:pt>
                <c:pt idx="19">
                  <c:v>882.99</c:v>
                </c:pt>
                <c:pt idx="20">
                  <c:v>883.4000000000001</c:v>
                </c:pt>
                <c:pt idx="21">
                  <c:v>884.25</c:v>
                </c:pt>
                <c:pt idx="22">
                  <c:v>884.01</c:v>
                </c:pt>
                <c:pt idx="23">
                  <c:v>884.6500000000001</c:v>
                </c:pt>
                <c:pt idx="24">
                  <c:v>883.4300000000001</c:v>
                </c:pt>
                <c:pt idx="25">
                  <c:v>883.95</c:v>
                </c:pt>
                <c:pt idx="26">
                  <c:v>884.2800000000001</c:v>
                </c:pt>
                <c:pt idx="27">
                  <c:v>884.1700000000001</c:v>
                </c:pt>
                <c:pt idx="28">
                  <c:v>883.94</c:v>
                </c:pt>
              </c:numCache>
            </c:numRef>
          </c:yVal>
          <c:smooth val="0"/>
        </c:ser>
        <c:ser>
          <c:idx val="5"/>
          <c:order val="5"/>
          <c:tx>
            <c:v>MW-6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PINELANE!$B$146:$B$179</c:f>
              <c:strCache>
                <c:ptCount val="34"/>
                <c:pt idx="1">
                  <c:v>33129</c:v>
                </c:pt>
                <c:pt idx="2">
                  <c:v>33185</c:v>
                </c:pt>
                <c:pt idx="3">
                  <c:v>33337</c:v>
                </c:pt>
                <c:pt idx="4">
                  <c:v>33430</c:v>
                </c:pt>
                <c:pt idx="5">
                  <c:v>33529</c:v>
                </c:pt>
                <c:pt idx="6">
                  <c:v>33710</c:v>
                </c:pt>
                <c:pt idx="7">
                  <c:v>33799</c:v>
                </c:pt>
                <c:pt idx="8">
                  <c:v>33921</c:v>
                </c:pt>
                <c:pt idx="9">
                  <c:v>34061</c:v>
                </c:pt>
                <c:pt idx="10">
                  <c:v>34171</c:v>
                </c:pt>
                <c:pt idx="11">
                  <c:v>34260</c:v>
                </c:pt>
                <c:pt idx="12">
                  <c:v>34424</c:v>
                </c:pt>
                <c:pt idx="13">
                  <c:v>34547</c:v>
                </c:pt>
                <c:pt idx="14">
                  <c:v>34634</c:v>
                </c:pt>
                <c:pt idx="15">
                  <c:v>34795</c:v>
                </c:pt>
                <c:pt idx="16">
                  <c:v>34913</c:v>
                </c:pt>
                <c:pt idx="17">
                  <c:v>34992</c:v>
                </c:pt>
                <c:pt idx="18">
                  <c:v>35168</c:v>
                </c:pt>
                <c:pt idx="19">
                  <c:v>35248</c:v>
                </c:pt>
                <c:pt idx="20">
                  <c:v>35374</c:v>
                </c:pt>
                <c:pt idx="21">
                  <c:v>35541</c:v>
                </c:pt>
                <c:pt idx="22">
                  <c:v>35640</c:v>
                </c:pt>
                <c:pt idx="23">
                  <c:v>35747</c:v>
                </c:pt>
                <c:pt idx="24">
                  <c:v>35893</c:v>
                </c:pt>
                <c:pt idx="25">
                  <c:v>36066</c:v>
                </c:pt>
                <c:pt idx="26">
                  <c:v>36129</c:v>
                </c:pt>
                <c:pt idx="27">
                  <c:v>36249</c:v>
                </c:pt>
                <c:pt idx="28">
                  <c:v>36403</c:v>
                </c:pt>
                <c:pt idx="29">
                  <c:v>36488</c:v>
                </c:pt>
                <c:pt idx="30">
                  <c:v>36644</c:v>
                </c:pt>
                <c:pt idx="31">
                  <c:v>36756</c:v>
                </c:pt>
                <c:pt idx="32">
                  <c:v>36819</c:v>
                </c:pt>
              </c:strCache>
            </c:strRef>
          </c:xVal>
          <c:yVal>
            <c:numRef>
              <c:f>PINELANE!$CJ$146:$CJ$179</c:f>
              <c:numCache>
                <c:ptCount val="34"/>
                <c:pt idx="1">
                  <c:v>882.26</c:v>
                </c:pt>
                <c:pt idx="2">
                  <c:v>882.49</c:v>
                </c:pt>
                <c:pt idx="3">
                  <c:v>882.71</c:v>
                </c:pt>
                <c:pt idx="4">
                  <c:v>882.98</c:v>
                </c:pt>
                <c:pt idx="5">
                  <c:v>882.75</c:v>
                </c:pt>
                <c:pt idx="6">
                  <c:v>882.91</c:v>
                </c:pt>
                <c:pt idx="7">
                  <c:v>882.91</c:v>
                </c:pt>
                <c:pt idx="8">
                  <c:v>882.62</c:v>
                </c:pt>
                <c:pt idx="9">
                  <c:v>882.96</c:v>
                </c:pt>
                <c:pt idx="10">
                  <c:v>883.14</c:v>
                </c:pt>
                <c:pt idx="11">
                  <c:v>882.79</c:v>
                </c:pt>
                <c:pt idx="13">
                  <c:v>882.72</c:v>
                </c:pt>
                <c:pt idx="14">
                  <c:v>882.88</c:v>
                </c:pt>
                <c:pt idx="15">
                  <c:v>883.08</c:v>
                </c:pt>
                <c:pt idx="16">
                  <c:v>882.84</c:v>
                </c:pt>
                <c:pt idx="17">
                  <c:v>883.09</c:v>
                </c:pt>
                <c:pt idx="18">
                  <c:v>883.36</c:v>
                </c:pt>
                <c:pt idx="19">
                  <c:v>882.98</c:v>
                </c:pt>
                <c:pt idx="20">
                  <c:v>882.6</c:v>
                </c:pt>
                <c:pt idx="21">
                  <c:v>883.0600000000001</c:v>
                </c:pt>
                <c:pt idx="22">
                  <c:v>882.87</c:v>
                </c:pt>
                <c:pt idx="23">
                  <c:v>882.6</c:v>
                </c:pt>
                <c:pt idx="24">
                  <c:v>883.26</c:v>
                </c:pt>
                <c:pt idx="25">
                  <c:v>882.0600000000001</c:v>
                </c:pt>
                <c:pt idx="26">
                  <c:v>882.57</c:v>
                </c:pt>
                <c:pt idx="27">
                  <c:v>882.86</c:v>
                </c:pt>
                <c:pt idx="28">
                  <c:v>882.8100000000001</c:v>
                </c:pt>
                <c:pt idx="29">
                  <c:v>882.5500000000001</c:v>
                </c:pt>
              </c:numCache>
            </c:numRef>
          </c:yVal>
          <c:smooth val="0"/>
        </c:ser>
        <c:ser>
          <c:idx val="6"/>
          <c:order val="6"/>
          <c:tx>
            <c:v>MW-7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PINELANE!$B$180:$B$211</c:f>
              <c:strCache>
                <c:ptCount val="32"/>
                <c:pt idx="1">
                  <c:v>33129</c:v>
                </c:pt>
                <c:pt idx="2">
                  <c:v>33185</c:v>
                </c:pt>
                <c:pt idx="3">
                  <c:v>33337</c:v>
                </c:pt>
                <c:pt idx="4">
                  <c:v>33430</c:v>
                </c:pt>
                <c:pt idx="5">
                  <c:v>33529</c:v>
                </c:pt>
                <c:pt idx="6">
                  <c:v>33710</c:v>
                </c:pt>
                <c:pt idx="7">
                  <c:v>33799</c:v>
                </c:pt>
                <c:pt idx="8">
                  <c:v>33921</c:v>
                </c:pt>
                <c:pt idx="9">
                  <c:v>34061</c:v>
                </c:pt>
                <c:pt idx="10">
                  <c:v>34171</c:v>
                </c:pt>
                <c:pt idx="11">
                  <c:v>34260</c:v>
                </c:pt>
                <c:pt idx="12">
                  <c:v>34547</c:v>
                </c:pt>
                <c:pt idx="13">
                  <c:v>34624</c:v>
                </c:pt>
                <c:pt idx="14">
                  <c:v>34795</c:v>
                </c:pt>
                <c:pt idx="15">
                  <c:v>34913</c:v>
                </c:pt>
                <c:pt idx="16">
                  <c:v>34992</c:v>
                </c:pt>
                <c:pt idx="17">
                  <c:v>35168</c:v>
                </c:pt>
                <c:pt idx="18">
                  <c:v>35248</c:v>
                </c:pt>
                <c:pt idx="19">
                  <c:v>35374</c:v>
                </c:pt>
                <c:pt idx="20">
                  <c:v>35541</c:v>
                </c:pt>
                <c:pt idx="21">
                  <c:v>35640</c:v>
                </c:pt>
                <c:pt idx="22">
                  <c:v>35747</c:v>
                </c:pt>
                <c:pt idx="23">
                  <c:v>35893</c:v>
                </c:pt>
                <c:pt idx="24">
                  <c:v>36066</c:v>
                </c:pt>
                <c:pt idx="25">
                  <c:v>36129</c:v>
                </c:pt>
                <c:pt idx="26">
                  <c:v>36249</c:v>
                </c:pt>
                <c:pt idx="27">
                  <c:v>36402</c:v>
                </c:pt>
                <c:pt idx="28">
                  <c:v>36488</c:v>
                </c:pt>
                <c:pt idx="29">
                  <c:v>36644</c:v>
                </c:pt>
                <c:pt idx="30">
                  <c:v>36756</c:v>
                </c:pt>
              </c:strCache>
            </c:strRef>
          </c:xVal>
          <c:yVal>
            <c:numRef>
              <c:f>PINELANE!$CJ$180:$CJ$211</c:f>
              <c:numCache>
                <c:ptCount val="32"/>
                <c:pt idx="1">
                  <c:v>884.0200000000001</c:v>
                </c:pt>
                <c:pt idx="2">
                  <c:v>884.08</c:v>
                </c:pt>
                <c:pt idx="3">
                  <c:v>884.46</c:v>
                </c:pt>
                <c:pt idx="4">
                  <c:v>884.57</c:v>
                </c:pt>
                <c:pt idx="5">
                  <c:v>884.39</c:v>
                </c:pt>
                <c:pt idx="6">
                  <c:v>884.95</c:v>
                </c:pt>
                <c:pt idx="7">
                  <c:v>884.69</c:v>
                </c:pt>
                <c:pt idx="8">
                  <c:v>884.27</c:v>
                </c:pt>
                <c:pt idx="9">
                  <c:v>884.56</c:v>
                </c:pt>
                <c:pt idx="10">
                  <c:v>885.17</c:v>
                </c:pt>
                <c:pt idx="11">
                  <c:v>884.52</c:v>
                </c:pt>
                <c:pt idx="12">
                  <c:v>884.57</c:v>
                </c:pt>
                <c:pt idx="13">
                  <c:v>884.74</c:v>
                </c:pt>
                <c:pt idx="14">
                  <c:v>884.94</c:v>
                </c:pt>
                <c:pt idx="16">
                  <c:v>884.88</c:v>
                </c:pt>
                <c:pt idx="17">
                  <c:v>883.96</c:v>
                </c:pt>
                <c:pt idx="18">
                  <c:v>884.7700000000001</c:v>
                </c:pt>
                <c:pt idx="19">
                  <c:v>884.32</c:v>
                </c:pt>
                <c:pt idx="20">
                  <c:v>885.08</c:v>
                </c:pt>
                <c:pt idx="21">
                  <c:v>885.83</c:v>
                </c:pt>
                <c:pt idx="22">
                  <c:v>884.4000000000001</c:v>
                </c:pt>
                <c:pt idx="23">
                  <c:v>885.2700000000001</c:v>
                </c:pt>
                <c:pt idx="24">
                  <c:v>883.6400000000001</c:v>
                </c:pt>
                <c:pt idx="25">
                  <c:v>884.38</c:v>
                </c:pt>
                <c:pt idx="26">
                  <c:v>884.6700000000001</c:v>
                </c:pt>
                <c:pt idx="27">
                  <c:v>884.63</c:v>
                </c:pt>
                <c:pt idx="28">
                  <c:v>884.33</c:v>
                </c:pt>
              </c:numCache>
            </c:numRef>
          </c:yVal>
          <c:smooth val="0"/>
        </c:ser>
        <c:ser>
          <c:idx val="7"/>
          <c:order val="7"/>
          <c:tx>
            <c:v>MW-8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PINELANE!$B$212:$B$241</c:f>
              <c:strCache>
                <c:ptCount val="30"/>
                <c:pt idx="1">
                  <c:v>33529</c:v>
                </c:pt>
                <c:pt idx="2">
                  <c:v>33710</c:v>
                </c:pt>
                <c:pt idx="3">
                  <c:v>33799</c:v>
                </c:pt>
                <c:pt idx="4">
                  <c:v>33921</c:v>
                </c:pt>
                <c:pt idx="5">
                  <c:v>34061</c:v>
                </c:pt>
                <c:pt idx="6">
                  <c:v>34171</c:v>
                </c:pt>
                <c:pt idx="7">
                  <c:v>34260</c:v>
                </c:pt>
                <c:pt idx="8">
                  <c:v>34424</c:v>
                </c:pt>
                <c:pt idx="9">
                  <c:v>34547</c:v>
                </c:pt>
                <c:pt idx="10">
                  <c:v>34624</c:v>
                </c:pt>
                <c:pt idx="11">
                  <c:v>34795</c:v>
                </c:pt>
                <c:pt idx="12">
                  <c:v>34913</c:v>
                </c:pt>
                <c:pt idx="13">
                  <c:v>34992</c:v>
                </c:pt>
                <c:pt idx="14">
                  <c:v>35168</c:v>
                </c:pt>
                <c:pt idx="15">
                  <c:v>35248</c:v>
                </c:pt>
                <c:pt idx="16">
                  <c:v>35374</c:v>
                </c:pt>
                <c:pt idx="17">
                  <c:v>35541</c:v>
                </c:pt>
                <c:pt idx="18">
                  <c:v>35640</c:v>
                </c:pt>
                <c:pt idx="19">
                  <c:v>35747</c:v>
                </c:pt>
                <c:pt idx="20">
                  <c:v>35893</c:v>
                </c:pt>
                <c:pt idx="21">
                  <c:v>36066</c:v>
                </c:pt>
                <c:pt idx="22">
                  <c:v>36129</c:v>
                </c:pt>
                <c:pt idx="23">
                  <c:v>36249</c:v>
                </c:pt>
                <c:pt idx="24">
                  <c:v>36402</c:v>
                </c:pt>
                <c:pt idx="25">
                  <c:v>36488</c:v>
                </c:pt>
                <c:pt idx="26">
                  <c:v>36644</c:v>
                </c:pt>
                <c:pt idx="27">
                  <c:v>36756</c:v>
                </c:pt>
                <c:pt idx="28">
                  <c:v>36819</c:v>
                </c:pt>
              </c:strCache>
            </c:strRef>
          </c:xVal>
          <c:yVal>
            <c:numRef>
              <c:f>PINELANE!$CJ$212:$CJ$241</c:f>
              <c:numCache>
                <c:ptCount val="30"/>
                <c:pt idx="1">
                  <c:v>883.41</c:v>
                </c:pt>
                <c:pt idx="2">
                  <c:v>883.27</c:v>
                </c:pt>
                <c:pt idx="3">
                  <c:v>883.48</c:v>
                </c:pt>
                <c:pt idx="4">
                  <c:v>883.11</c:v>
                </c:pt>
                <c:pt idx="5">
                  <c:v>883.34</c:v>
                </c:pt>
                <c:pt idx="6">
                  <c:v>883.86</c:v>
                </c:pt>
                <c:pt idx="7">
                  <c:v>883.42</c:v>
                </c:pt>
                <c:pt idx="9">
                  <c:v>883.26</c:v>
                </c:pt>
                <c:pt idx="10">
                  <c:v>883.4300000000001</c:v>
                </c:pt>
                <c:pt idx="11">
                  <c:v>883.6</c:v>
                </c:pt>
                <c:pt idx="12">
                  <c:v>883.75</c:v>
                </c:pt>
                <c:pt idx="13">
                  <c:v>883.97</c:v>
                </c:pt>
                <c:pt idx="14">
                  <c:v>883.65</c:v>
                </c:pt>
                <c:pt idx="15">
                  <c:v>883.71</c:v>
                </c:pt>
                <c:pt idx="16">
                  <c:v>883.09</c:v>
                </c:pt>
                <c:pt idx="17">
                  <c:v>883.6800000000001</c:v>
                </c:pt>
                <c:pt idx="18">
                  <c:v>883.51</c:v>
                </c:pt>
                <c:pt idx="19">
                  <c:v>883.0600000000001</c:v>
                </c:pt>
                <c:pt idx="20">
                  <c:v>883.74</c:v>
                </c:pt>
                <c:pt idx="21">
                  <c:v>882.54</c:v>
                </c:pt>
                <c:pt idx="22">
                  <c:v>882.99</c:v>
                </c:pt>
                <c:pt idx="23">
                  <c:v>883.3000000000001</c:v>
                </c:pt>
                <c:pt idx="24">
                  <c:v>883.4</c:v>
                </c:pt>
                <c:pt idx="25">
                  <c:v>883.02</c:v>
                </c:pt>
              </c:numCache>
            </c:numRef>
          </c:yVal>
          <c:smooth val="0"/>
        </c:ser>
        <c:axId val="43610554"/>
        <c:axId val="16317875"/>
      </c:scatterChart>
      <c:valAx>
        <c:axId val="43610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16317875"/>
        <c:crosses val="autoZero"/>
        <c:crossBetween val="midCat"/>
        <c:dispUnits/>
        <c:majorUnit val="700"/>
      </c:valAx>
      <c:valAx>
        <c:axId val="16317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Feet &gt;MSL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436105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2"/>
          <c:w val="0.15"/>
          <c:h val="0.471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Pine Lane SLF - Turbidity Trends @ Select Wells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7075"/>
          <c:w val="0.8315"/>
          <c:h val="0.81075"/>
        </c:manualLayout>
      </c:layout>
      <c:scatterChart>
        <c:scatterStyle val="lineMarker"/>
        <c:varyColors val="0"/>
        <c:ser>
          <c:idx val="0"/>
          <c:order val="0"/>
          <c:tx>
            <c:v>MW-1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PINELANE!$B$23:$B$38</c:f>
              <c:strCache>
                <c:ptCount val="16"/>
                <c:pt idx="0">
                  <c:v>35168</c:v>
                </c:pt>
                <c:pt idx="1">
                  <c:v>35248</c:v>
                </c:pt>
                <c:pt idx="2">
                  <c:v>35374</c:v>
                </c:pt>
                <c:pt idx="3">
                  <c:v>35541</c:v>
                </c:pt>
                <c:pt idx="4">
                  <c:v>35640</c:v>
                </c:pt>
                <c:pt idx="5">
                  <c:v>35747</c:v>
                </c:pt>
                <c:pt idx="6">
                  <c:v>35893</c:v>
                </c:pt>
                <c:pt idx="7">
                  <c:v>36066</c:v>
                </c:pt>
                <c:pt idx="8">
                  <c:v>36129</c:v>
                </c:pt>
                <c:pt idx="9">
                  <c:v>36249</c:v>
                </c:pt>
                <c:pt idx="10">
                  <c:v>36402</c:v>
                </c:pt>
                <c:pt idx="11">
                  <c:v>36488</c:v>
                </c:pt>
                <c:pt idx="12">
                  <c:v>36644</c:v>
                </c:pt>
                <c:pt idx="13">
                  <c:v>36756</c:v>
                </c:pt>
                <c:pt idx="14">
                  <c:v>36819</c:v>
                </c:pt>
              </c:strCache>
            </c:strRef>
          </c:xVal>
          <c:yVal>
            <c:numRef>
              <c:f>PINELANE!$CL$23:$CL$38</c:f>
              <c:numCache>
                <c:ptCount val="16"/>
                <c:pt idx="0">
                  <c:v>1.9</c:v>
                </c:pt>
                <c:pt idx="1">
                  <c:v>0.6</c:v>
                </c:pt>
                <c:pt idx="2">
                  <c:v>0.8</c:v>
                </c:pt>
                <c:pt idx="3">
                  <c:v>0.7</c:v>
                </c:pt>
                <c:pt idx="4">
                  <c:v>4.1</c:v>
                </c:pt>
                <c:pt idx="5">
                  <c:v>1.7</c:v>
                </c:pt>
                <c:pt idx="6">
                  <c:v>1.8</c:v>
                </c:pt>
                <c:pt idx="7">
                  <c:v>1.3</c:v>
                </c:pt>
                <c:pt idx="8">
                  <c:v>1.9</c:v>
                </c:pt>
                <c:pt idx="9">
                  <c:v>2.1</c:v>
                </c:pt>
                <c:pt idx="10">
                  <c:v>2.4</c:v>
                </c:pt>
                <c:pt idx="11">
                  <c:v>1.3</c:v>
                </c:pt>
              </c:numCache>
            </c:numRef>
          </c:yVal>
          <c:smooth val="0"/>
        </c:ser>
        <c:ser>
          <c:idx val="1"/>
          <c:order val="1"/>
          <c:tx>
            <c:v>MW-3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PINELANE!$B$78:$B$93</c:f>
              <c:strCache>
                <c:ptCount val="16"/>
                <c:pt idx="0">
                  <c:v>35168</c:v>
                </c:pt>
                <c:pt idx="1">
                  <c:v>35248</c:v>
                </c:pt>
                <c:pt idx="2">
                  <c:v>35374</c:v>
                </c:pt>
                <c:pt idx="3">
                  <c:v>35541</c:v>
                </c:pt>
                <c:pt idx="4">
                  <c:v>35640</c:v>
                </c:pt>
                <c:pt idx="5">
                  <c:v>35747</c:v>
                </c:pt>
                <c:pt idx="6">
                  <c:v>35893</c:v>
                </c:pt>
                <c:pt idx="7">
                  <c:v>36066</c:v>
                </c:pt>
                <c:pt idx="8">
                  <c:v>36129</c:v>
                </c:pt>
                <c:pt idx="9">
                  <c:v>36249</c:v>
                </c:pt>
                <c:pt idx="10">
                  <c:v>36402</c:v>
                </c:pt>
                <c:pt idx="11">
                  <c:v>36488</c:v>
                </c:pt>
                <c:pt idx="12">
                  <c:v>36644</c:v>
                </c:pt>
                <c:pt idx="13">
                  <c:v>36756</c:v>
                </c:pt>
                <c:pt idx="14">
                  <c:v>36819</c:v>
                </c:pt>
              </c:strCache>
            </c:strRef>
          </c:xVal>
          <c:yVal>
            <c:numRef>
              <c:f>PINELANE!$CL$78:$CL$93</c:f>
              <c:numCache>
                <c:ptCount val="16"/>
                <c:pt idx="0">
                  <c:v>6.6</c:v>
                </c:pt>
                <c:pt idx="1">
                  <c:v>1.9</c:v>
                </c:pt>
                <c:pt idx="2">
                  <c:v>1.6</c:v>
                </c:pt>
                <c:pt idx="3">
                  <c:v>6.1</c:v>
                </c:pt>
                <c:pt idx="4">
                  <c:v>6.7</c:v>
                </c:pt>
                <c:pt idx="5">
                  <c:v>1.7</c:v>
                </c:pt>
                <c:pt idx="6">
                  <c:v>1.8</c:v>
                </c:pt>
                <c:pt idx="7">
                  <c:v>1.3</c:v>
                </c:pt>
                <c:pt idx="8">
                  <c:v>1.2</c:v>
                </c:pt>
                <c:pt idx="9">
                  <c:v>2.8</c:v>
                </c:pt>
                <c:pt idx="10">
                  <c:v>3.4</c:v>
                </c:pt>
                <c:pt idx="11">
                  <c:v>2.7</c:v>
                </c:pt>
              </c:numCache>
            </c:numRef>
          </c:yVal>
          <c:smooth val="0"/>
        </c:ser>
        <c:ser>
          <c:idx val="2"/>
          <c:order val="2"/>
          <c:tx>
            <c:v>MW-5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PINELANE!$B$130:$B$145</c:f>
              <c:strCache>
                <c:ptCount val="16"/>
                <c:pt idx="0">
                  <c:v>35168</c:v>
                </c:pt>
                <c:pt idx="1">
                  <c:v>35248</c:v>
                </c:pt>
                <c:pt idx="2">
                  <c:v>35374</c:v>
                </c:pt>
                <c:pt idx="3">
                  <c:v>35541</c:v>
                </c:pt>
                <c:pt idx="4">
                  <c:v>35640</c:v>
                </c:pt>
                <c:pt idx="5">
                  <c:v>35747</c:v>
                </c:pt>
                <c:pt idx="6">
                  <c:v>35893</c:v>
                </c:pt>
                <c:pt idx="7">
                  <c:v>36066</c:v>
                </c:pt>
                <c:pt idx="8">
                  <c:v>36129</c:v>
                </c:pt>
                <c:pt idx="9">
                  <c:v>36249</c:v>
                </c:pt>
                <c:pt idx="10">
                  <c:v>36403</c:v>
                </c:pt>
                <c:pt idx="11">
                  <c:v>36488</c:v>
                </c:pt>
                <c:pt idx="12">
                  <c:v>36644</c:v>
                </c:pt>
                <c:pt idx="13">
                  <c:v>36756</c:v>
                </c:pt>
                <c:pt idx="14">
                  <c:v>36819</c:v>
                </c:pt>
              </c:strCache>
            </c:strRef>
          </c:xVal>
          <c:yVal>
            <c:numRef>
              <c:f>PINELANE!$CL$130:$CL$145</c:f>
              <c:numCache>
                <c:ptCount val="16"/>
                <c:pt idx="0">
                  <c:v>11.8</c:v>
                </c:pt>
                <c:pt idx="1">
                  <c:v>3.9</c:v>
                </c:pt>
                <c:pt idx="2">
                  <c:v>6.8</c:v>
                </c:pt>
                <c:pt idx="3">
                  <c:v>5.7</c:v>
                </c:pt>
                <c:pt idx="4">
                  <c:v>6.9</c:v>
                </c:pt>
                <c:pt idx="5">
                  <c:v>2.7</c:v>
                </c:pt>
                <c:pt idx="6">
                  <c:v>3.3</c:v>
                </c:pt>
                <c:pt idx="7">
                  <c:v>7.2</c:v>
                </c:pt>
                <c:pt idx="8">
                  <c:v>7.4</c:v>
                </c:pt>
                <c:pt idx="9">
                  <c:v>5.4</c:v>
                </c:pt>
                <c:pt idx="10">
                  <c:v>10.1</c:v>
                </c:pt>
                <c:pt idx="11">
                  <c:v>2.6</c:v>
                </c:pt>
              </c:numCache>
            </c:numRef>
          </c:yVal>
          <c:smooth val="0"/>
        </c:ser>
        <c:ser>
          <c:idx val="3"/>
          <c:order val="3"/>
          <c:tx>
            <c:v>MW-6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PINELANE!$B$164:$B$179</c:f>
              <c:strCache>
                <c:ptCount val="16"/>
                <c:pt idx="0">
                  <c:v>35168</c:v>
                </c:pt>
                <c:pt idx="1">
                  <c:v>35248</c:v>
                </c:pt>
                <c:pt idx="2">
                  <c:v>35374</c:v>
                </c:pt>
                <c:pt idx="3">
                  <c:v>35541</c:v>
                </c:pt>
                <c:pt idx="4">
                  <c:v>35640</c:v>
                </c:pt>
                <c:pt idx="5">
                  <c:v>35747</c:v>
                </c:pt>
                <c:pt idx="6">
                  <c:v>35893</c:v>
                </c:pt>
                <c:pt idx="7">
                  <c:v>36066</c:v>
                </c:pt>
                <c:pt idx="8">
                  <c:v>36129</c:v>
                </c:pt>
                <c:pt idx="9">
                  <c:v>36249</c:v>
                </c:pt>
                <c:pt idx="10">
                  <c:v>36403</c:v>
                </c:pt>
                <c:pt idx="11">
                  <c:v>36488</c:v>
                </c:pt>
                <c:pt idx="12">
                  <c:v>36644</c:v>
                </c:pt>
                <c:pt idx="13">
                  <c:v>36756</c:v>
                </c:pt>
                <c:pt idx="14">
                  <c:v>36819</c:v>
                </c:pt>
              </c:strCache>
            </c:strRef>
          </c:xVal>
          <c:yVal>
            <c:numRef>
              <c:f>PINELANE!$CL$164:$CL$179</c:f>
              <c:numCache>
                <c:ptCount val="16"/>
                <c:pt idx="0">
                  <c:v>1.5</c:v>
                </c:pt>
                <c:pt idx="1">
                  <c:v>2.6</c:v>
                </c:pt>
                <c:pt idx="2">
                  <c:v>2.1</c:v>
                </c:pt>
                <c:pt idx="3">
                  <c:v>2.8</c:v>
                </c:pt>
                <c:pt idx="4">
                  <c:v>7.7</c:v>
                </c:pt>
                <c:pt idx="5">
                  <c:v>4.8</c:v>
                </c:pt>
                <c:pt idx="6">
                  <c:v>4.2</c:v>
                </c:pt>
                <c:pt idx="7">
                  <c:v>2.9</c:v>
                </c:pt>
                <c:pt idx="8">
                  <c:v>4.3</c:v>
                </c:pt>
                <c:pt idx="9">
                  <c:v>2.8</c:v>
                </c:pt>
                <c:pt idx="10">
                  <c:v>3.8</c:v>
                </c:pt>
                <c:pt idx="11">
                  <c:v>8.9</c:v>
                </c:pt>
              </c:numCache>
            </c:numRef>
          </c:yVal>
          <c:smooth val="0"/>
        </c:ser>
        <c:ser>
          <c:idx val="4"/>
          <c:order val="4"/>
          <c:tx>
            <c:v>MW-7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PINELANE!$B$197:$B$211</c:f>
              <c:strCache>
                <c:ptCount val="15"/>
                <c:pt idx="0">
                  <c:v>35168</c:v>
                </c:pt>
                <c:pt idx="1">
                  <c:v>35248</c:v>
                </c:pt>
                <c:pt idx="2">
                  <c:v>35374</c:v>
                </c:pt>
                <c:pt idx="3">
                  <c:v>35541</c:v>
                </c:pt>
                <c:pt idx="4">
                  <c:v>35640</c:v>
                </c:pt>
                <c:pt idx="5">
                  <c:v>35747</c:v>
                </c:pt>
                <c:pt idx="6">
                  <c:v>35893</c:v>
                </c:pt>
                <c:pt idx="7">
                  <c:v>36066</c:v>
                </c:pt>
                <c:pt idx="8">
                  <c:v>36129</c:v>
                </c:pt>
                <c:pt idx="9">
                  <c:v>36249</c:v>
                </c:pt>
                <c:pt idx="10">
                  <c:v>36402</c:v>
                </c:pt>
                <c:pt idx="11">
                  <c:v>36488</c:v>
                </c:pt>
                <c:pt idx="12">
                  <c:v>36644</c:v>
                </c:pt>
                <c:pt idx="13">
                  <c:v>36756</c:v>
                </c:pt>
              </c:strCache>
            </c:strRef>
          </c:xVal>
          <c:yVal>
            <c:numRef>
              <c:f>PINELANE!$CL$197:$CL$211</c:f>
              <c:numCache>
                <c:ptCount val="15"/>
                <c:pt idx="0">
                  <c:v>4.6</c:v>
                </c:pt>
                <c:pt idx="1">
                  <c:v>4.1</c:v>
                </c:pt>
                <c:pt idx="2">
                  <c:v>6.6</c:v>
                </c:pt>
                <c:pt idx="3">
                  <c:v>6.3</c:v>
                </c:pt>
                <c:pt idx="4">
                  <c:v>5.5</c:v>
                </c:pt>
                <c:pt idx="5">
                  <c:v>5.2</c:v>
                </c:pt>
                <c:pt idx="6">
                  <c:v>5.8</c:v>
                </c:pt>
                <c:pt idx="7">
                  <c:v>4.5</c:v>
                </c:pt>
                <c:pt idx="8">
                  <c:v>7</c:v>
                </c:pt>
                <c:pt idx="9">
                  <c:v>5.2</c:v>
                </c:pt>
                <c:pt idx="10">
                  <c:v>7.1</c:v>
                </c:pt>
                <c:pt idx="11">
                  <c:v>8.5</c:v>
                </c:pt>
              </c:numCache>
            </c:numRef>
          </c:yVal>
          <c:smooth val="0"/>
        </c:ser>
        <c:axId val="63215736"/>
        <c:axId val="26135833"/>
      </c:scatterChart>
      <c:valAx>
        <c:axId val="63215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26135833"/>
        <c:crosses val="autoZero"/>
        <c:crossBetween val="midCat"/>
        <c:dispUnits/>
      </c:valAx>
      <c:valAx>
        <c:axId val="26135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NTUs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632157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19625"/>
          <c:w val="0.1285"/>
          <c:h val="0.211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Pine Lane SLF - Turbidity Trends @ Select Wells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7075"/>
          <c:w val="0.8315"/>
          <c:h val="0.81075"/>
        </c:manualLayout>
      </c:layout>
      <c:scatterChart>
        <c:scatterStyle val="lineMarker"/>
        <c:varyColors val="0"/>
        <c:ser>
          <c:idx val="0"/>
          <c:order val="0"/>
          <c:tx>
            <c:v>MW-8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PINELANE!$B$226:$B$241</c:f>
              <c:strCache>
                <c:ptCount val="16"/>
                <c:pt idx="0">
                  <c:v>35168</c:v>
                </c:pt>
                <c:pt idx="1">
                  <c:v>35248</c:v>
                </c:pt>
                <c:pt idx="2">
                  <c:v>35374</c:v>
                </c:pt>
                <c:pt idx="3">
                  <c:v>35541</c:v>
                </c:pt>
                <c:pt idx="4">
                  <c:v>35640</c:v>
                </c:pt>
                <c:pt idx="5">
                  <c:v>35747</c:v>
                </c:pt>
                <c:pt idx="6">
                  <c:v>35893</c:v>
                </c:pt>
                <c:pt idx="7">
                  <c:v>36066</c:v>
                </c:pt>
                <c:pt idx="8">
                  <c:v>36129</c:v>
                </c:pt>
                <c:pt idx="9">
                  <c:v>36249</c:v>
                </c:pt>
                <c:pt idx="10">
                  <c:v>36402</c:v>
                </c:pt>
                <c:pt idx="11">
                  <c:v>36488</c:v>
                </c:pt>
                <c:pt idx="12">
                  <c:v>36644</c:v>
                </c:pt>
                <c:pt idx="13">
                  <c:v>36756</c:v>
                </c:pt>
                <c:pt idx="14">
                  <c:v>36819</c:v>
                </c:pt>
              </c:strCache>
            </c:strRef>
          </c:xVal>
          <c:yVal>
            <c:numRef>
              <c:f>PINELANE!$CL$226:$CL$241</c:f>
              <c:numCache>
                <c:ptCount val="16"/>
                <c:pt idx="0">
                  <c:v>62</c:v>
                </c:pt>
                <c:pt idx="1">
                  <c:v>36.1</c:v>
                </c:pt>
                <c:pt idx="2">
                  <c:v>25.2</c:v>
                </c:pt>
                <c:pt idx="3">
                  <c:v>51.5</c:v>
                </c:pt>
                <c:pt idx="4">
                  <c:v>37</c:v>
                </c:pt>
                <c:pt idx="5">
                  <c:v>28.4</c:v>
                </c:pt>
                <c:pt idx="6">
                  <c:v>61.4</c:v>
                </c:pt>
                <c:pt idx="7">
                  <c:v>33.7</c:v>
                </c:pt>
                <c:pt idx="8">
                  <c:v>56.2</c:v>
                </c:pt>
                <c:pt idx="9">
                  <c:v>42</c:v>
                </c:pt>
                <c:pt idx="10">
                  <c:v>55.2</c:v>
                </c:pt>
                <c:pt idx="11">
                  <c:v>72.9</c:v>
                </c:pt>
              </c:numCache>
            </c:numRef>
          </c:yVal>
          <c:smooth val="0"/>
        </c:ser>
        <c:axId val="35261798"/>
        <c:axId val="43277039"/>
      </c:scatterChart>
      <c:valAx>
        <c:axId val="35261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43277039"/>
        <c:crosses val="autoZero"/>
        <c:crossBetween val="midCat"/>
        <c:dispUnits/>
      </c:valAx>
      <c:valAx>
        <c:axId val="43277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NTUs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352617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19625"/>
          <c:w val="0.1285"/>
          <c:h val="0.211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VOC Concentrations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PINELANE!$B$46:$B$213</c:f>
              <c:strCache/>
            </c:strRef>
          </c:cat>
          <c:val>
            <c:numRef>
              <c:f>PINELANE!$AU$46:$AU$213</c:f>
              <c:numCache/>
            </c:numRef>
          </c:val>
          <c:smooth val="0"/>
        </c:ser>
        <c:marker val="1"/>
        <c:axId val="1309700"/>
        <c:axId val="58936501"/>
      </c:lineChart>
      <c:lineChart>
        <c:grouping val="standard"/>
        <c:varyColors val="0"/>
        <c:marker val="1"/>
        <c:axId val="34896850"/>
        <c:axId val="26854379"/>
      </c:lineChart>
      <c:catAx>
        <c:axId val="1309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936501"/>
        <c:crosses val="autoZero"/>
        <c:auto val="0"/>
        <c:lblOffset val="100"/>
        <c:noMultiLvlLbl val="0"/>
      </c:catAx>
      <c:valAx>
        <c:axId val="58936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09700"/>
        <c:crossesAt val="1"/>
        <c:crossBetween val="between"/>
        <c:dispUnits/>
      </c:valAx>
      <c:catAx>
        <c:axId val="34896850"/>
        <c:scaling>
          <c:orientation val="minMax"/>
        </c:scaling>
        <c:axPos val="b"/>
        <c:delete val="1"/>
        <c:majorTickMark val="in"/>
        <c:minorTickMark val="none"/>
        <c:tickLblPos val="nextTo"/>
        <c:crossAx val="26854379"/>
        <c:crosses val="autoZero"/>
        <c:auto val="0"/>
        <c:lblOffset val="100"/>
        <c:noMultiLvlLbl val="0"/>
      </c:catAx>
      <c:valAx>
        <c:axId val="268543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896850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48"/>
  </sheetViews>
  <pageMargins left="0.75" right="0.75" top="1" bottom="1" header="0.5" footer="0.5"/>
  <pageSetup blackAndWhite="1" horizontalDpi="300" verticalDpi="300" orientation="landscape"/>
  <headerFooter>
    <oddFooter>&amp;C&amp;"Arial,Bold"&amp;14Figure 4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5" right="0.75" top="1" bottom="1" header="0.5" footer="0.5"/>
  <pageSetup blackAndWhite="1" horizontalDpi="300" verticalDpi="300" orientation="landscape"/>
  <headerFooter>
    <oddFooter>&amp;C&amp;"Arial,Bold"&amp;14Figure 5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5" right="0.75" top="1" bottom="1" header="0.5" footer="0.5"/>
  <pageSetup blackAndWhite="1" horizontalDpi="300" verticalDpi="300" orientation="landscape"/>
  <headerFooter>
    <oddFooter>&amp;C&amp;"Arial,Bold"&amp;14Figure 8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5" right="0.75" top="1" bottom="1" header="0.5" footer="0.5"/>
  <pageSetup blackAndWhite="1" horizontalDpi="300" verticalDpi="300" orientation="landscape"/>
  <headerFooter>
    <oddFooter>&amp;C&amp;"Arial,Bold"&amp;14Figure 6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5" right="0.75" top="1" bottom="1" header="0.5" footer="0.5"/>
  <pageSetup blackAndWhite="1" horizontalDpi="300" verticalDpi="300" orientation="landscape"/>
  <headerFooter>
    <oddFooter>&amp;C&amp;"Arial,Bold"&amp;14Figure 7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5" right="0.75" top="1" bottom="1" header="0.5" footer="0.5"/>
  <pageSetup horizontalDpi="300" verticalDpi="300" orientation="landscape"/>
  <headerFooter>
    <oddFooter>&amp;C&amp;"Arial,Bold"&amp;14Figure 3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44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44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90</xdr:col>
      <xdr:colOff>0</xdr:colOff>
      <xdr:row>10</xdr:row>
      <xdr:rowOff>0</xdr:rowOff>
    </xdr:from>
    <xdr:to>
      <xdr:col>90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44681775" y="2667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90</xdr:col>
      <xdr:colOff>0</xdr:colOff>
      <xdr:row>10</xdr:row>
      <xdr:rowOff>0</xdr:rowOff>
    </xdr:from>
    <xdr:to>
      <xdr:col>90</xdr:col>
      <xdr:colOff>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44681775" y="2667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90</xdr:col>
      <xdr:colOff>0</xdr:colOff>
      <xdr:row>10</xdr:row>
      <xdr:rowOff>0</xdr:rowOff>
    </xdr:from>
    <xdr:to>
      <xdr:col>90</xdr:col>
      <xdr:colOff>0</xdr:colOff>
      <xdr:row>10</xdr:row>
      <xdr:rowOff>0</xdr:rowOff>
    </xdr:to>
    <xdr:graphicFrame>
      <xdr:nvGraphicFramePr>
        <xdr:cNvPr id="3" name="Chart 4"/>
        <xdr:cNvGraphicFramePr/>
      </xdr:nvGraphicFramePr>
      <xdr:xfrm>
        <a:off x="44681775" y="2667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0.09775</cdr:x>
      <cdr:y>0.19575</cdr:y>
    </cdr:from>
    <cdr:to>
      <cdr:x>0.76025</cdr:x>
      <cdr:y>0.19575</cdr:y>
    </cdr:to>
    <cdr:sp>
      <cdr:nvSpPr>
        <cdr:cNvPr id="1" name="Line 1"/>
        <cdr:cNvSpPr>
          <a:spLocks/>
        </cdr:cNvSpPr>
      </cdr:nvSpPr>
      <cdr:spPr>
        <a:xfrm>
          <a:off x="847725" y="1152525"/>
          <a:ext cx="5753100" cy="0"/>
        </a:xfrm>
        <a:prstGeom prst="line">
          <a:avLst/>
        </a:prstGeom>
        <a:solidFill>
          <a:srgbClr val="FFFFFF"/>
        </a:solidFill>
        <a:ln w="17145" cmpd="sng">
          <a:solidFill>
            <a:srgbClr val="FF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0.61675</cdr:x>
      <cdr:y>0.1415</cdr:y>
    </cdr:from>
    <cdr:to>
      <cdr:x>0.76</cdr:x>
      <cdr:y>0.17875</cdr:y>
    </cdr:to>
    <cdr:sp>
      <cdr:nvSpPr>
        <cdr:cNvPr id="2" name="Text 2"/>
        <cdr:cNvSpPr txBox="1">
          <a:spLocks noChangeArrowheads="1"/>
        </cdr:cNvSpPr>
      </cdr:nvSpPr>
      <cdr:spPr>
        <a:xfrm>
          <a:off x="5343525" y="838200"/>
          <a:ext cx="1247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HRL (Benzene) 10 ug/l</a:t>
          </a:r>
        </a:p>
      </cdr:txBody>
    </cdr:sp>
  </cdr:relSizeAnchor>
  <cdr:relSizeAnchor xmlns:cdr="http://schemas.openxmlformats.org/drawingml/2006/chartDrawing">
    <cdr:from>
      <cdr:x>0.09775</cdr:x>
      <cdr:y>0.49975</cdr:y>
    </cdr:from>
    <cdr:to>
      <cdr:x>0.7625</cdr:x>
      <cdr:y>0.49975</cdr:y>
    </cdr:to>
    <cdr:sp>
      <cdr:nvSpPr>
        <cdr:cNvPr id="3" name="Line 4"/>
        <cdr:cNvSpPr>
          <a:spLocks/>
        </cdr:cNvSpPr>
      </cdr:nvSpPr>
      <cdr:spPr>
        <a:xfrm>
          <a:off x="847725" y="2962275"/>
          <a:ext cx="577215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0.609</cdr:x>
      <cdr:y>0.46525</cdr:y>
    </cdr:from>
    <cdr:to>
      <cdr:x>0.74525</cdr:x>
      <cdr:y>0.5025</cdr:y>
    </cdr:to>
    <cdr:sp>
      <cdr:nvSpPr>
        <cdr:cNvPr id="4" name="Text 5"/>
        <cdr:cNvSpPr txBox="1">
          <a:spLocks noChangeArrowheads="1"/>
        </cdr:cNvSpPr>
      </cdr:nvSpPr>
      <cdr:spPr>
        <a:xfrm>
          <a:off x="5276850" y="2752725"/>
          <a:ext cx="1181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HRL (1,2-DCP) 5 ug/l</a:t>
          </a:r>
        </a:p>
      </cdr:txBody>
    </cdr:sp>
  </cdr:relSizeAnchor>
  <cdr:relSizeAnchor xmlns:cdr="http://schemas.openxmlformats.org/drawingml/2006/chartDrawing">
    <cdr:from>
      <cdr:x>0.09925</cdr:x>
      <cdr:y>0.90175</cdr:y>
    </cdr:from>
    <cdr:to>
      <cdr:x>0.7615</cdr:x>
      <cdr:y>0.90175</cdr:y>
    </cdr:to>
    <cdr:sp>
      <cdr:nvSpPr>
        <cdr:cNvPr id="5" name="Line 6"/>
        <cdr:cNvSpPr>
          <a:spLocks/>
        </cdr:cNvSpPr>
      </cdr:nvSpPr>
      <cdr:spPr>
        <a:xfrm>
          <a:off x="857250" y="5343525"/>
          <a:ext cx="5743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0.87675</cdr:y>
    </cdr:from>
    <cdr:to>
      <cdr:x>0.27175</cdr:x>
      <cdr:y>0.914</cdr:y>
    </cdr:to>
    <cdr:sp>
      <cdr:nvSpPr>
        <cdr:cNvPr id="6" name="Text 7"/>
        <cdr:cNvSpPr txBox="1">
          <a:spLocks noChangeArrowheads="1"/>
        </cdr:cNvSpPr>
      </cdr:nvSpPr>
      <cdr:spPr>
        <a:xfrm>
          <a:off x="752475" y="5200650"/>
          <a:ext cx="1600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HRL (Vinyl Chloride) 0.2 ug/l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0.191</cdr:y>
    </cdr:from>
    <cdr:to>
      <cdr:x>0.76675</cdr:x>
      <cdr:y>0.191</cdr:y>
    </cdr:to>
    <cdr:sp>
      <cdr:nvSpPr>
        <cdr:cNvPr id="1" name="Line 1"/>
        <cdr:cNvSpPr>
          <a:spLocks/>
        </cdr:cNvSpPr>
      </cdr:nvSpPr>
      <cdr:spPr>
        <a:xfrm>
          <a:off x="895350" y="1123950"/>
          <a:ext cx="5753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0.625</cdr:x>
      <cdr:y>0.13075</cdr:y>
    </cdr:from>
    <cdr:to>
      <cdr:x>0.8745</cdr:x>
      <cdr:y>0.17475</cdr:y>
    </cdr:to>
    <cdr:sp>
      <cdr:nvSpPr>
        <cdr:cNvPr id="2" name="Text 2"/>
        <cdr:cNvSpPr txBox="1">
          <a:spLocks noChangeArrowheads="1"/>
        </cdr:cNvSpPr>
      </cdr:nvSpPr>
      <cdr:spPr>
        <a:xfrm>
          <a:off x="5419725" y="771525"/>
          <a:ext cx="2162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Courier"/>
              <a:ea typeface="Courier"/>
              <a:cs typeface="Courier"/>
            </a:rPr>
            <a:t>HRL (1,1-DCA) 70 ug/l</a:t>
          </a:r>
        </a:p>
      </cdr:txBody>
    </cdr:sp>
  </cdr:relSizeAnchor>
  <cdr:relSizeAnchor xmlns:cdr="http://schemas.openxmlformats.org/drawingml/2006/chartDrawing">
    <cdr:from>
      <cdr:x>0.21125</cdr:x>
      <cdr:y>0.1905</cdr:y>
    </cdr:from>
    <cdr:to>
      <cdr:x>0.21125</cdr:x>
      <cdr:y>0.22875</cdr:y>
    </cdr:to>
    <cdr:sp>
      <cdr:nvSpPr>
        <cdr:cNvPr id="3" name="Line 3"/>
        <cdr:cNvSpPr>
          <a:spLocks/>
        </cdr:cNvSpPr>
      </cdr:nvSpPr>
      <cdr:spPr>
        <a:xfrm flipV="1">
          <a:off x="1828800" y="11239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0.1575</cdr:y>
    </cdr:from>
    <cdr:to>
      <cdr:x>0.81525</cdr:x>
      <cdr:y>0.1575</cdr:y>
    </cdr:to>
    <cdr:sp>
      <cdr:nvSpPr>
        <cdr:cNvPr id="1" name="Line 1"/>
        <cdr:cNvSpPr>
          <a:spLocks/>
        </cdr:cNvSpPr>
      </cdr:nvSpPr>
      <cdr:spPr>
        <a:xfrm>
          <a:off x="952500" y="933450"/>
          <a:ext cx="6115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0.663</cdr:x>
      <cdr:y>0.1095</cdr:y>
    </cdr:from>
    <cdr:to>
      <cdr:x>0.80625</cdr:x>
      <cdr:y>0.14675</cdr:y>
    </cdr:to>
    <cdr:sp>
      <cdr:nvSpPr>
        <cdr:cNvPr id="2" name="Text 2"/>
        <cdr:cNvSpPr txBox="1">
          <a:spLocks noChangeArrowheads="1"/>
        </cdr:cNvSpPr>
      </cdr:nvSpPr>
      <cdr:spPr>
        <a:xfrm>
          <a:off x="5743575" y="647700"/>
          <a:ext cx="1247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HRL (1,1-DCA) 70 ug/l</a:t>
          </a:r>
        </a:p>
      </cdr:txBody>
    </cdr:sp>
  </cdr:relSizeAnchor>
  <cdr:relSizeAnchor xmlns:cdr="http://schemas.openxmlformats.org/drawingml/2006/chartDrawing">
    <cdr:from>
      <cdr:x>0.11075</cdr:x>
      <cdr:y>0.21225</cdr:y>
    </cdr:from>
    <cdr:to>
      <cdr:x>0.81525</cdr:x>
      <cdr:y>0.21225</cdr:y>
    </cdr:to>
    <cdr:sp>
      <cdr:nvSpPr>
        <cdr:cNvPr id="3" name="Line 3"/>
        <cdr:cNvSpPr>
          <a:spLocks/>
        </cdr:cNvSpPr>
      </cdr:nvSpPr>
      <cdr:spPr>
        <a:xfrm>
          <a:off x="952500" y="1257300"/>
          <a:ext cx="6115050" cy="0"/>
        </a:xfrm>
        <a:prstGeom prst="line">
          <a:avLst/>
        </a:prstGeom>
        <a:solidFill>
          <a:srgbClr val="FFFFFF"/>
        </a:solidFill>
        <a:ln w="17145" cmpd="sng">
          <a:solidFill>
            <a:srgbClr val="FF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0.575</cdr:x>
      <cdr:y>0.16325</cdr:y>
    </cdr:from>
    <cdr:to>
      <cdr:x>0.71125</cdr:x>
      <cdr:y>0.2005</cdr:y>
    </cdr:to>
    <cdr:sp>
      <cdr:nvSpPr>
        <cdr:cNvPr id="4" name="Text 4"/>
        <cdr:cNvSpPr txBox="1">
          <a:spLocks noChangeArrowheads="1"/>
        </cdr:cNvSpPr>
      </cdr:nvSpPr>
      <cdr:spPr>
        <a:xfrm>
          <a:off x="4981575" y="962025"/>
          <a:ext cx="1181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HRL (1,2-DCP) 5 ug/l</a:t>
          </a:r>
        </a:p>
      </cdr:txBody>
    </cdr:sp>
  </cdr:relSizeAnchor>
  <cdr:relSizeAnchor xmlns:cdr="http://schemas.openxmlformats.org/drawingml/2006/chartDrawing">
    <cdr:from>
      <cdr:x>0.172</cdr:x>
      <cdr:y>0.21225</cdr:y>
    </cdr:from>
    <cdr:to>
      <cdr:x>0.172</cdr:x>
      <cdr:y>0.24275</cdr:y>
    </cdr:to>
    <cdr:sp>
      <cdr:nvSpPr>
        <cdr:cNvPr id="5" name="Line 5"/>
        <cdr:cNvSpPr>
          <a:spLocks/>
        </cdr:cNvSpPr>
      </cdr:nvSpPr>
      <cdr:spPr>
        <a:xfrm flipV="1">
          <a:off x="1485900" y="125730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0.20575</cdr:x>
      <cdr:y>0.1575</cdr:y>
    </cdr:from>
    <cdr:to>
      <cdr:x>0.20575</cdr:x>
      <cdr:y>0.19575</cdr:y>
    </cdr:to>
    <cdr:sp>
      <cdr:nvSpPr>
        <cdr:cNvPr id="6" name="Line 6"/>
        <cdr:cNvSpPr>
          <a:spLocks/>
        </cdr:cNvSpPr>
      </cdr:nvSpPr>
      <cdr:spPr>
        <a:xfrm flipV="1">
          <a:off x="1781175" y="9334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3"/>
  <sheetViews>
    <sheetView workbookViewId="0" topLeftCell="A1">
      <selection activeCell="P17" sqref="P17"/>
    </sheetView>
  </sheetViews>
  <sheetFormatPr defaultColWidth="9.00390625" defaultRowHeight="12.75"/>
  <cols>
    <col min="2" max="3" width="6.00390625" style="0" customWidth="1"/>
    <col min="4" max="5" width="6.00390625" style="0" hidden="1" customWidth="1"/>
    <col min="6" max="6" width="6.00390625" style="0" customWidth="1"/>
    <col min="7" max="15" width="6.00390625" style="0" hidden="1" customWidth="1"/>
    <col min="16" max="16" width="6.00390625" style="0" customWidth="1"/>
    <col min="17" max="28" width="6.00390625" style="0" hidden="1" customWidth="1"/>
    <col min="29" max="29" width="6.00390625" style="0" customWidth="1"/>
    <col min="30" max="31" width="6.00390625" style="0" hidden="1" customWidth="1"/>
    <col min="32" max="35" width="6.00390625" style="0" customWidth="1"/>
    <col min="36" max="40" width="6.00390625" style="0" hidden="1" customWidth="1"/>
    <col min="41" max="41" width="6.00390625" style="0" customWidth="1"/>
    <col min="42" max="45" width="6.00390625" style="0" hidden="1" customWidth="1"/>
    <col min="46" max="46" width="6.00390625" style="0" customWidth="1"/>
    <col min="47" max="54" width="6.00390625" style="0" hidden="1" customWidth="1"/>
    <col min="55" max="55" width="6.00390625" style="0" customWidth="1"/>
    <col min="56" max="59" width="6.00390625" style="0" hidden="1" customWidth="1"/>
    <col min="60" max="69" width="6.00390625" style="0" customWidth="1"/>
    <col min="70" max="70" width="6.00390625" style="0" hidden="1" customWidth="1"/>
    <col min="71" max="71" width="6.00390625" style="0" customWidth="1"/>
    <col min="72" max="72" width="6.00390625" style="0" hidden="1" customWidth="1"/>
    <col min="73" max="73" width="6.00390625" style="0" customWidth="1"/>
    <col min="74" max="75" width="6.00390625" style="0" hidden="1" customWidth="1"/>
    <col min="76" max="76" width="6.00390625" style="0" customWidth="1"/>
    <col min="77" max="77" width="6.00390625" style="0" hidden="1" customWidth="1"/>
    <col min="78" max="85" width="6.00390625" style="0" customWidth="1"/>
    <col min="86" max="109" width="6.00390625" style="0" hidden="1" customWidth="1"/>
  </cols>
  <sheetData>
    <row r="1" spans="1:109" ht="109.5">
      <c r="A1" s="31" t="s">
        <v>0</v>
      </c>
      <c r="B1" s="2"/>
      <c r="C1" s="1">
        <v>36846.575940625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  <c r="AD1" s="8" t="s">
        <v>27</v>
      </c>
      <c r="AE1" s="8" t="s">
        <v>28</v>
      </c>
      <c r="AF1" s="8" t="s">
        <v>29</v>
      </c>
      <c r="AG1" s="8" t="s">
        <v>30</v>
      </c>
      <c r="AH1" s="8" t="s">
        <v>31</v>
      </c>
      <c r="AI1" s="8" t="s">
        <v>32</v>
      </c>
      <c r="AJ1" s="8" t="s">
        <v>33</v>
      </c>
      <c r="AK1" s="8" t="s">
        <v>34</v>
      </c>
      <c r="AL1" s="8" t="s">
        <v>35</v>
      </c>
      <c r="AM1" s="8" t="s">
        <v>36</v>
      </c>
      <c r="AN1" s="8" t="s">
        <v>37</v>
      </c>
      <c r="AO1" s="8" t="s">
        <v>38</v>
      </c>
      <c r="AP1" s="8" t="s">
        <v>39</v>
      </c>
      <c r="AQ1" s="8" t="s">
        <v>40</v>
      </c>
      <c r="AR1" s="8" t="s">
        <v>41</v>
      </c>
      <c r="AS1" s="8" t="s">
        <v>42</v>
      </c>
      <c r="AT1" s="8" t="s">
        <v>43</v>
      </c>
      <c r="AU1" s="8" t="s">
        <v>44</v>
      </c>
      <c r="AV1" s="8" t="s">
        <v>45</v>
      </c>
      <c r="AW1" s="8" t="s">
        <v>46</v>
      </c>
      <c r="AX1" s="8" t="s">
        <v>47</v>
      </c>
      <c r="AY1" s="8" t="s">
        <v>48</v>
      </c>
      <c r="AZ1" s="8" t="s">
        <v>49</v>
      </c>
      <c r="BA1" s="8" t="s">
        <v>50</v>
      </c>
      <c r="BB1" s="8" t="s">
        <v>51</v>
      </c>
      <c r="BC1" s="8" t="s">
        <v>52</v>
      </c>
      <c r="BD1" s="8" t="s">
        <v>53</v>
      </c>
      <c r="BE1" s="8" t="s">
        <v>54</v>
      </c>
      <c r="BF1" s="8" t="s">
        <v>55</v>
      </c>
      <c r="BG1" s="8" t="s">
        <v>56</v>
      </c>
      <c r="BH1" s="8" t="s">
        <v>57</v>
      </c>
      <c r="BI1" s="8" t="s">
        <v>58</v>
      </c>
      <c r="BJ1" s="40" t="s">
        <v>59</v>
      </c>
      <c r="BK1" s="48"/>
      <c r="BL1" s="8" t="s">
        <v>60</v>
      </c>
      <c r="BM1" s="8" t="s">
        <v>61</v>
      </c>
      <c r="BN1" s="8" t="s">
        <v>62</v>
      </c>
      <c r="BO1" s="8" t="s">
        <v>63</v>
      </c>
      <c r="BP1" s="8" t="s">
        <v>64</v>
      </c>
      <c r="BQ1" s="8" t="s">
        <v>65</v>
      </c>
      <c r="BR1" s="8" t="s">
        <v>66</v>
      </c>
      <c r="BS1" s="8" t="s">
        <v>67</v>
      </c>
      <c r="BT1" s="8" t="s">
        <v>68</v>
      </c>
      <c r="BU1" s="8" t="s">
        <v>69</v>
      </c>
      <c r="BV1" s="8" t="s">
        <v>70</v>
      </c>
      <c r="BW1" s="8" t="s">
        <v>71</v>
      </c>
      <c r="BX1" s="8" t="s">
        <v>72</v>
      </c>
      <c r="BY1" s="8" t="s">
        <v>73</v>
      </c>
      <c r="BZ1" s="8" t="s">
        <v>74</v>
      </c>
      <c r="CA1" s="8" t="s">
        <v>75</v>
      </c>
      <c r="CB1" s="8" t="s">
        <v>76</v>
      </c>
      <c r="CC1" s="8" t="s">
        <v>77</v>
      </c>
      <c r="CD1" s="8" t="s">
        <v>78</v>
      </c>
      <c r="CE1" s="8" t="s">
        <v>79</v>
      </c>
      <c r="CF1" s="8" t="s">
        <v>80</v>
      </c>
      <c r="CG1" s="8" t="s">
        <v>81</v>
      </c>
      <c r="CH1" s="19" t="s">
        <v>82</v>
      </c>
      <c r="CI1" s="19" t="s">
        <v>83</v>
      </c>
      <c r="CJ1" s="19" t="s">
        <v>84</v>
      </c>
      <c r="CK1" s="19" t="s">
        <v>85</v>
      </c>
      <c r="CL1" s="34" t="s">
        <v>86</v>
      </c>
      <c r="CM1" s="34" t="s">
        <v>87</v>
      </c>
      <c r="CN1" s="34" t="s">
        <v>88</v>
      </c>
      <c r="CO1" s="34" t="s">
        <v>89</v>
      </c>
      <c r="CP1" s="34" t="s">
        <v>90</v>
      </c>
      <c r="CQ1" s="34" t="s">
        <v>91</v>
      </c>
      <c r="CR1" s="34" t="s">
        <v>92</v>
      </c>
      <c r="CS1" s="34" t="s">
        <v>93</v>
      </c>
      <c r="CT1" s="34" t="s">
        <v>94</v>
      </c>
      <c r="CU1" s="8" t="s">
        <v>60</v>
      </c>
      <c r="CV1" s="8" t="s">
        <v>61</v>
      </c>
      <c r="CW1" s="8" t="s">
        <v>62</v>
      </c>
      <c r="CX1" s="8" t="s">
        <v>63</v>
      </c>
      <c r="CY1" s="8" t="s">
        <v>64</v>
      </c>
      <c r="CZ1" s="8" t="s">
        <v>95</v>
      </c>
      <c r="DA1" s="8" t="s">
        <v>65</v>
      </c>
      <c r="DB1" s="8" t="s">
        <v>66</v>
      </c>
      <c r="DC1" s="8" t="s">
        <v>67</v>
      </c>
      <c r="DD1" s="8" t="s">
        <v>68</v>
      </c>
      <c r="DE1" s="8" t="s">
        <v>69</v>
      </c>
    </row>
    <row r="2" spans="1:109" ht="12" customHeight="1" thickBot="1">
      <c r="A2" s="9" t="s">
        <v>161</v>
      </c>
      <c r="B2" s="26" t="s">
        <v>163</v>
      </c>
      <c r="C2" s="26" t="s">
        <v>164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/>
      <c r="BD2" s="9"/>
      <c r="BE2" s="9"/>
      <c r="BF2" s="9"/>
      <c r="BG2" s="9"/>
      <c r="BH2" s="9"/>
      <c r="BI2" s="9"/>
      <c r="BJ2" s="41"/>
      <c r="BK2" s="49"/>
      <c r="BL2" s="56" t="s">
        <v>99</v>
      </c>
      <c r="BM2" s="56" t="s">
        <v>99</v>
      </c>
      <c r="BN2" s="56" t="s">
        <v>99</v>
      </c>
      <c r="BO2" s="56" t="s">
        <v>99</v>
      </c>
      <c r="BP2" s="56" t="s">
        <v>99</v>
      </c>
      <c r="BQ2" s="56" t="s">
        <v>99</v>
      </c>
      <c r="BR2" s="56" t="s">
        <v>99</v>
      </c>
      <c r="BS2" s="56" t="s">
        <v>99</v>
      </c>
      <c r="BT2" s="56" t="s">
        <v>99</v>
      </c>
      <c r="BU2" s="56" t="s">
        <v>99</v>
      </c>
      <c r="BV2" s="56" t="s">
        <v>99</v>
      </c>
      <c r="BW2" s="56" t="s">
        <v>99</v>
      </c>
      <c r="BX2" s="9" t="s">
        <v>100</v>
      </c>
      <c r="BY2" s="9" t="s">
        <v>100</v>
      </c>
      <c r="BZ2" s="9" t="s">
        <v>100</v>
      </c>
      <c r="CA2" s="9" t="s">
        <v>100</v>
      </c>
      <c r="CB2" s="9" t="s">
        <v>100</v>
      </c>
      <c r="CC2" s="9" t="s">
        <v>99</v>
      </c>
      <c r="CD2" s="9" t="s">
        <v>100</v>
      </c>
      <c r="CE2" s="9" t="s">
        <v>99</v>
      </c>
      <c r="CF2" s="9" t="s">
        <v>100</v>
      </c>
      <c r="CG2" s="9" t="s">
        <v>99</v>
      </c>
      <c r="CH2" s="20"/>
      <c r="CI2" s="20"/>
      <c r="CJ2" s="20"/>
      <c r="CK2" s="20"/>
      <c r="CL2" s="12"/>
      <c r="CM2" s="12"/>
      <c r="CN2" s="12"/>
      <c r="CO2" s="12" t="s">
        <v>99</v>
      </c>
      <c r="CP2" s="12" t="s">
        <v>101</v>
      </c>
      <c r="CQ2" s="12" t="s">
        <v>101</v>
      </c>
      <c r="CR2" s="12"/>
      <c r="CS2" s="12"/>
      <c r="CT2" s="12"/>
      <c r="CU2" s="56" t="s">
        <v>99</v>
      </c>
      <c r="CV2" s="56" t="s">
        <v>99</v>
      </c>
      <c r="CW2" s="56" t="s">
        <v>99</v>
      </c>
      <c r="CX2" s="56" t="s">
        <v>99</v>
      </c>
      <c r="CY2" s="56" t="s">
        <v>99</v>
      </c>
      <c r="CZ2" s="56" t="s">
        <v>99</v>
      </c>
      <c r="DA2" s="56" t="s">
        <v>99</v>
      </c>
      <c r="DB2" s="56" t="s">
        <v>99</v>
      </c>
      <c r="DC2" s="56" t="s">
        <v>99</v>
      </c>
      <c r="DD2" s="56" t="s">
        <v>99</v>
      </c>
      <c r="DE2" s="56" t="s">
        <v>99</v>
      </c>
    </row>
    <row r="3" spans="1:109" ht="12" customHeight="1" thickTop="1">
      <c r="A3" s="6" t="s">
        <v>162</v>
      </c>
      <c r="B3" s="1" t="s">
        <v>102</v>
      </c>
      <c r="C3" s="27"/>
      <c r="D3" s="6"/>
      <c r="E3" s="7">
        <v>7.35</v>
      </c>
      <c r="F3" s="7">
        <v>3</v>
      </c>
      <c r="G3" s="6"/>
      <c r="H3" s="6"/>
      <c r="I3" s="6"/>
      <c r="J3" s="6"/>
      <c r="K3" s="6"/>
      <c r="L3" s="6"/>
      <c r="M3" s="7">
        <v>0.67</v>
      </c>
      <c r="N3" s="7">
        <v>15</v>
      </c>
      <c r="O3" s="6"/>
      <c r="P3" s="6"/>
      <c r="Q3" s="6"/>
      <c r="R3" s="7">
        <v>1.3</v>
      </c>
      <c r="S3" s="6"/>
      <c r="T3" s="6"/>
      <c r="U3" s="7">
        <v>0.0019999999999999996</v>
      </c>
      <c r="V3" s="6"/>
      <c r="W3" s="6"/>
      <c r="X3" s="6"/>
      <c r="Y3" s="7">
        <v>155</v>
      </c>
      <c r="Z3" s="7">
        <v>155</v>
      </c>
      <c r="AA3" s="7">
        <v>18.8</v>
      </c>
      <c r="AB3" s="6"/>
      <c r="AC3" s="6"/>
      <c r="AD3" s="7">
        <v>0.95</v>
      </c>
      <c r="AE3" s="7">
        <v>1.8</v>
      </c>
      <c r="AF3" s="7">
        <v>17</v>
      </c>
      <c r="AG3" s="7">
        <v>17</v>
      </c>
      <c r="AH3" s="6"/>
      <c r="AI3" s="7">
        <v>1.5</v>
      </c>
      <c r="AJ3" s="6"/>
      <c r="AK3" s="6"/>
      <c r="AL3" s="6"/>
      <c r="AM3" s="6"/>
      <c r="AN3" s="7">
        <v>170</v>
      </c>
      <c r="AO3" s="6"/>
      <c r="AP3" s="6"/>
      <c r="AQ3" s="6"/>
      <c r="AR3" s="7">
        <v>43</v>
      </c>
      <c r="AS3" s="6"/>
      <c r="AT3" s="7">
        <v>12</v>
      </c>
      <c r="AU3" s="6"/>
      <c r="AV3" s="6"/>
      <c r="AW3" s="7">
        <v>0.44</v>
      </c>
      <c r="AX3" s="7">
        <v>1.7</v>
      </c>
      <c r="AY3" s="6"/>
      <c r="AZ3" s="7">
        <v>500</v>
      </c>
      <c r="BA3" s="7">
        <v>50</v>
      </c>
      <c r="BB3" s="7">
        <v>1.5</v>
      </c>
      <c r="BC3" s="6"/>
      <c r="BD3" s="6"/>
      <c r="BE3" s="6"/>
      <c r="BF3" s="6"/>
      <c r="BG3" s="6"/>
      <c r="BH3" s="7">
        <v>0.037</v>
      </c>
      <c r="BI3" s="7">
        <v>110</v>
      </c>
      <c r="BJ3" s="42"/>
      <c r="BK3" s="50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7">
        <v>12.5</v>
      </c>
      <c r="BY3" s="7"/>
      <c r="BZ3" s="7">
        <v>1.25</v>
      </c>
      <c r="CA3" s="7">
        <v>30</v>
      </c>
      <c r="CB3" s="7">
        <v>325</v>
      </c>
      <c r="CC3" s="6"/>
      <c r="CD3" s="7">
        <v>5</v>
      </c>
      <c r="CE3" s="6"/>
      <c r="CF3" s="7">
        <v>0.75</v>
      </c>
      <c r="CG3" s="6"/>
      <c r="CH3" s="5"/>
      <c r="CI3" s="5"/>
      <c r="CJ3" s="5"/>
      <c r="CK3" s="5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</row>
    <row r="4" spans="1:109" ht="12" customHeight="1" thickBot="1">
      <c r="A4" s="26" t="s">
        <v>103</v>
      </c>
      <c r="B4" s="26" t="s">
        <v>104</v>
      </c>
      <c r="C4" s="28"/>
      <c r="D4" s="9">
        <v>700</v>
      </c>
      <c r="E4" s="9">
        <v>1</v>
      </c>
      <c r="F4" s="9">
        <v>10</v>
      </c>
      <c r="G4" s="9">
        <v>3</v>
      </c>
      <c r="H4" s="9">
        <v>40</v>
      </c>
      <c r="I4" s="9">
        <v>0.1</v>
      </c>
      <c r="J4" s="9"/>
      <c r="K4" s="9"/>
      <c r="L4" s="9"/>
      <c r="M4" s="9">
        <v>3</v>
      </c>
      <c r="N4" s="9">
        <v>100</v>
      </c>
      <c r="O4" s="9">
        <v>10</v>
      </c>
      <c r="P4" s="12"/>
      <c r="Q4" s="12"/>
      <c r="R4" s="9">
        <v>60</v>
      </c>
      <c r="S4" s="12"/>
      <c r="T4" s="9">
        <v>300</v>
      </c>
      <c r="U4" s="9">
        <v>0.003999999999999999</v>
      </c>
      <c r="V4" s="12"/>
      <c r="W4" s="12"/>
      <c r="X4" s="12"/>
      <c r="Y4" s="9">
        <v>600</v>
      </c>
      <c r="Z4" s="9">
        <v>600</v>
      </c>
      <c r="AA4" s="9">
        <v>10</v>
      </c>
      <c r="AB4" s="9">
        <v>1000</v>
      </c>
      <c r="AC4" s="9">
        <v>70</v>
      </c>
      <c r="AD4" s="9">
        <v>4</v>
      </c>
      <c r="AE4" s="9">
        <v>6</v>
      </c>
      <c r="AF4" s="9">
        <v>70</v>
      </c>
      <c r="AG4" s="9">
        <v>100</v>
      </c>
      <c r="AH4" s="12"/>
      <c r="AI4" s="9">
        <v>5</v>
      </c>
      <c r="AJ4" s="12"/>
      <c r="AK4" s="12"/>
      <c r="AL4" s="9">
        <v>2</v>
      </c>
      <c r="AM4" s="9">
        <v>2</v>
      </c>
      <c r="AN4" s="9">
        <v>700</v>
      </c>
      <c r="AO4" s="9">
        <v>1000</v>
      </c>
      <c r="AP4" s="9"/>
      <c r="AQ4" s="9"/>
      <c r="AR4" s="9">
        <v>300</v>
      </c>
      <c r="AS4" s="9">
        <v>300</v>
      </c>
      <c r="AT4" s="9">
        <v>50</v>
      </c>
      <c r="AU4" s="9"/>
      <c r="AV4" s="9">
        <v>20</v>
      </c>
      <c r="AW4" s="9">
        <v>2</v>
      </c>
      <c r="AX4" s="9">
        <v>7</v>
      </c>
      <c r="AY4" s="9">
        <v>100</v>
      </c>
      <c r="AZ4" s="9">
        <v>1000</v>
      </c>
      <c r="BA4" s="9">
        <v>600</v>
      </c>
      <c r="BB4" s="9">
        <v>3</v>
      </c>
      <c r="BC4" s="9">
        <v>30</v>
      </c>
      <c r="BD4" s="9">
        <v>2000</v>
      </c>
      <c r="BE4" s="9">
        <v>40</v>
      </c>
      <c r="BF4" s="9">
        <v>200000</v>
      </c>
      <c r="BG4" s="9"/>
      <c r="BH4" s="9">
        <v>0.1</v>
      </c>
      <c r="BI4" s="9">
        <v>1000</v>
      </c>
      <c r="BJ4" s="43"/>
      <c r="BK4" s="51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9">
        <v>0.2</v>
      </c>
      <c r="BY4" s="9"/>
      <c r="BZ4" s="9">
        <v>4</v>
      </c>
      <c r="CA4" s="9">
        <v>100</v>
      </c>
      <c r="CB4" s="9">
        <v>1000</v>
      </c>
      <c r="CC4" s="12"/>
      <c r="CD4" s="9">
        <v>20</v>
      </c>
      <c r="CE4" s="9">
        <v>0.3</v>
      </c>
      <c r="CF4" s="9">
        <v>1</v>
      </c>
      <c r="CG4" s="9">
        <v>0.7</v>
      </c>
      <c r="CH4" s="21"/>
      <c r="CI4" s="21"/>
      <c r="CJ4" s="21"/>
      <c r="CK4" s="21"/>
      <c r="CL4" s="12"/>
      <c r="CM4" s="12"/>
      <c r="CN4" s="12"/>
      <c r="CO4" s="12"/>
      <c r="CP4" s="12"/>
      <c r="CQ4" s="12"/>
      <c r="CR4" s="12"/>
      <c r="CS4" s="12"/>
      <c r="CT4" s="12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</row>
    <row r="5" spans="1:109" ht="12" customHeight="1" thickTop="1">
      <c r="A5" s="6"/>
      <c r="B5" s="4"/>
      <c r="C5" s="29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4"/>
      <c r="T5" s="13"/>
      <c r="U5" s="13"/>
      <c r="V5" s="14"/>
      <c r="W5" s="14"/>
      <c r="X5" s="14"/>
      <c r="Y5" s="13"/>
      <c r="Z5" s="13"/>
      <c r="AA5" s="13"/>
      <c r="AB5" s="13"/>
      <c r="AC5" s="13"/>
      <c r="AD5" s="13"/>
      <c r="AE5" s="13"/>
      <c r="AF5" s="13"/>
      <c r="AG5" s="13"/>
      <c r="AH5" s="14"/>
      <c r="AI5" s="13"/>
      <c r="AJ5" s="14"/>
      <c r="AK5" s="14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44" t="s">
        <v>103</v>
      </c>
      <c r="BK5" s="52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13"/>
      <c r="BY5" s="13"/>
      <c r="BZ5" s="13"/>
      <c r="CA5" s="13"/>
      <c r="CB5" s="13"/>
      <c r="CC5" s="14"/>
      <c r="CD5" s="13"/>
      <c r="CE5" s="13"/>
      <c r="CF5" s="13"/>
      <c r="CG5" s="13"/>
      <c r="CH5" s="5"/>
      <c r="CI5" s="22"/>
      <c r="CJ5" s="22"/>
      <c r="CK5" s="22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1:109" ht="12" customHeight="1">
      <c r="A6" s="6" t="s">
        <v>105</v>
      </c>
      <c r="B6" s="2">
        <v>36644</v>
      </c>
      <c r="C6" s="2" t="s">
        <v>109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44" t="s">
        <v>107</v>
      </c>
      <c r="BK6" s="50">
        <v>0</v>
      </c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6"/>
      <c r="BY6" s="6"/>
      <c r="BZ6" s="6"/>
      <c r="CA6" s="6"/>
      <c r="CB6" s="6"/>
      <c r="CC6" s="6"/>
      <c r="CD6" s="6"/>
      <c r="CE6" s="6"/>
      <c r="CF6" s="6"/>
      <c r="CG6" s="6"/>
      <c r="CH6" s="35"/>
      <c r="CI6" s="5"/>
      <c r="CJ6" s="5"/>
      <c r="CK6" s="36"/>
      <c r="CL6" s="37"/>
      <c r="CM6" s="37"/>
      <c r="CN6" s="36"/>
      <c r="CO6" s="61"/>
      <c r="CP6" s="61"/>
      <c r="CQ6" s="61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spans="1:109" ht="12" customHeight="1">
      <c r="A7" s="6" t="s">
        <v>105</v>
      </c>
      <c r="B7" s="2">
        <v>36756</v>
      </c>
      <c r="C7" s="2" t="s">
        <v>109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44" t="s">
        <v>107</v>
      </c>
      <c r="BK7" s="50">
        <v>0</v>
      </c>
      <c r="BL7" s="14">
        <v>210</v>
      </c>
      <c r="BM7" s="14" t="s">
        <v>157</v>
      </c>
      <c r="BN7" s="14">
        <v>280</v>
      </c>
      <c r="BO7" s="14">
        <v>4.2</v>
      </c>
      <c r="BP7" s="14">
        <v>22</v>
      </c>
      <c r="BQ7" s="14" t="s">
        <v>117</v>
      </c>
      <c r="BR7" s="14"/>
      <c r="BS7" s="14">
        <v>0.53</v>
      </c>
      <c r="BT7" s="14"/>
      <c r="BU7" s="14" t="s">
        <v>114</v>
      </c>
      <c r="BV7" s="14"/>
      <c r="BW7" s="14"/>
      <c r="BX7" s="6" t="s">
        <v>157</v>
      </c>
      <c r="BY7" s="6"/>
      <c r="BZ7" s="6" t="s">
        <v>159</v>
      </c>
      <c r="CA7" s="6">
        <v>1.5</v>
      </c>
      <c r="CB7" s="6" t="s">
        <v>116</v>
      </c>
      <c r="CC7" s="6">
        <v>0.045</v>
      </c>
      <c r="CD7" s="6" t="s">
        <v>157</v>
      </c>
      <c r="CE7" s="6" t="s">
        <v>117</v>
      </c>
      <c r="CF7" s="6" t="s">
        <v>114</v>
      </c>
      <c r="CG7" s="6" t="s">
        <v>117</v>
      </c>
      <c r="CH7" s="35"/>
      <c r="CI7" s="5"/>
      <c r="CJ7" s="5"/>
      <c r="CK7" s="36"/>
      <c r="CL7" s="37"/>
      <c r="CM7" s="37"/>
      <c r="CN7" s="36"/>
      <c r="CO7" s="61"/>
      <c r="CP7" s="61"/>
      <c r="CQ7" s="61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</row>
    <row r="8" spans="1:109" ht="12" customHeight="1">
      <c r="A8" s="6" t="s">
        <v>105</v>
      </c>
      <c r="B8" s="2">
        <v>36819</v>
      </c>
      <c r="C8" s="2" t="s">
        <v>109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44" t="s">
        <v>107</v>
      </c>
      <c r="BK8" s="50">
        <v>0</v>
      </c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6"/>
      <c r="BY8" s="6"/>
      <c r="BZ8" s="6"/>
      <c r="CA8" s="6"/>
      <c r="CB8" s="6"/>
      <c r="CC8" s="6"/>
      <c r="CD8" s="6"/>
      <c r="CE8" s="6"/>
      <c r="CF8" s="6"/>
      <c r="CG8" s="6"/>
      <c r="CH8" s="35"/>
      <c r="CI8" s="5"/>
      <c r="CJ8" s="5"/>
      <c r="CK8" s="36"/>
      <c r="CL8" s="37"/>
      <c r="CM8" s="37"/>
      <c r="CN8" s="36"/>
      <c r="CO8" s="61"/>
      <c r="CP8" s="61"/>
      <c r="CQ8" s="61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</row>
    <row r="9" spans="1:109" ht="12" customHeight="1">
      <c r="A9" s="6" t="s">
        <v>119</v>
      </c>
      <c r="B9" s="2">
        <v>36644</v>
      </c>
      <c r="C9" s="2" t="s">
        <v>109</v>
      </c>
      <c r="D9" s="6"/>
      <c r="E9" s="6"/>
      <c r="F9" s="6">
        <v>2.8</v>
      </c>
      <c r="G9" s="6"/>
      <c r="H9" s="6"/>
      <c r="I9" s="6"/>
      <c r="J9" s="6"/>
      <c r="K9" s="6"/>
      <c r="L9" s="6"/>
      <c r="M9" s="6"/>
      <c r="N9" s="6"/>
      <c r="O9" s="6"/>
      <c r="P9" s="6">
        <v>3.6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v>2.8</v>
      </c>
      <c r="AD9" s="6"/>
      <c r="AE9" s="6"/>
      <c r="AF9" s="6">
        <v>0.6</v>
      </c>
      <c r="AG9" s="6"/>
      <c r="AH9" s="6">
        <v>0.6</v>
      </c>
      <c r="AI9" s="6">
        <v>0.5</v>
      </c>
      <c r="AJ9" s="6"/>
      <c r="AK9" s="6"/>
      <c r="AL9" s="6"/>
      <c r="AM9" s="6"/>
      <c r="AN9" s="6"/>
      <c r="AO9" s="6">
        <v>71</v>
      </c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>
        <v>0.7</v>
      </c>
      <c r="BI9" s="6">
        <v>0.2</v>
      </c>
      <c r="BJ9" s="44">
        <v>82.8</v>
      </c>
      <c r="BK9" s="50">
        <v>9</v>
      </c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6"/>
      <c r="BY9" s="6"/>
      <c r="BZ9" s="6"/>
      <c r="CA9" s="6"/>
      <c r="CB9" s="6"/>
      <c r="CC9" s="6"/>
      <c r="CD9" s="6"/>
      <c r="CE9" s="6"/>
      <c r="CF9" s="6"/>
      <c r="CG9" s="6"/>
      <c r="CH9" s="35"/>
      <c r="CI9" s="5"/>
      <c r="CJ9" s="5"/>
      <c r="CL9" s="37"/>
      <c r="CM9" s="37"/>
      <c r="CN9" s="36"/>
      <c r="CO9" s="61"/>
      <c r="CP9" s="61"/>
      <c r="CQ9" s="61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1:109" ht="12" customHeight="1">
      <c r="A10" s="6" t="s">
        <v>119</v>
      </c>
      <c r="B10" s="2">
        <v>36756</v>
      </c>
      <c r="C10" s="2" t="s">
        <v>109</v>
      </c>
      <c r="D10" s="6"/>
      <c r="E10" s="6"/>
      <c r="F10" s="6">
        <v>1.8</v>
      </c>
      <c r="G10" s="6"/>
      <c r="H10" s="6"/>
      <c r="I10" s="6"/>
      <c r="J10" s="6"/>
      <c r="K10" s="6"/>
      <c r="L10" s="6"/>
      <c r="M10" s="6"/>
      <c r="N10" s="6"/>
      <c r="O10" s="6"/>
      <c r="P10" s="6">
        <v>0.7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v>0.5</v>
      </c>
      <c r="AD10" s="6"/>
      <c r="AE10" s="6"/>
      <c r="AF10" s="6"/>
      <c r="AG10" s="6"/>
      <c r="AH10" s="6"/>
      <c r="AI10" s="6">
        <v>0.3</v>
      </c>
      <c r="AJ10" s="6"/>
      <c r="AK10" s="6"/>
      <c r="AL10" s="6"/>
      <c r="AM10" s="6"/>
      <c r="AN10" s="6"/>
      <c r="AO10" s="6">
        <v>22</v>
      </c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44">
        <v>25.3</v>
      </c>
      <c r="BK10" s="50">
        <v>5</v>
      </c>
      <c r="BL10" s="14">
        <v>600</v>
      </c>
      <c r="BM10" s="14">
        <v>26</v>
      </c>
      <c r="BN10" s="14">
        <v>800</v>
      </c>
      <c r="BO10" s="14">
        <v>110</v>
      </c>
      <c r="BP10" s="14" t="s">
        <v>158</v>
      </c>
      <c r="BQ10" s="14">
        <v>0.01</v>
      </c>
      <c r="BR10" s="14"/>
      <c r="BS10" s="14" t="s">
        <v>126</v>
      </c>
      <c r="BT10" s="14"/>
      <c r="BU10" s="14">
        <v>1.32</v>
      </c>
      <c r="BV10" s="14"/>
      <c r="BW10" s="14"/>
      <c r="BX10" s="6">
        <v>14</v>
      </c>
      <c r="BY10" s="6"/>
      <c r="BZ10" s="6" t="s">
        <v>117</v>
      </c>
      <c r="CA10" s="6">
        <v>0.66</v>
      </c>
      <c r="CB10" s="6" t="s">
        <v>116</v>
      </c>
      <c r="CC10" s="6">
        <v>10</v>
      </c>
      <c r="CD10" s="6" t="s">
        <v>157</v>
      </c>
      <c r="CE10" s="6">
        <v>0.59</v>
      </c>
      <c r="CF10" s="6" t="s">
        <v>114</v>
      </c>
      <c r="CG10" s="6">
        <v>1.5</v>
      </c>
      <c r="CH10" s="35"/>
      <c r="CI10" s="5"/>
      <c r="CJ10" s="5"/>
      <c r="CL10" s="37"/>
      <c r="CM10" s="37"/>
      <c r="CN10" s="36"/>
      <c r="CO10" s="61"/>
      <c r="CP10" s="61"/>
      <c r="CQ10" s="61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109" ht="12" customHeight="1">
      <c r="A11" s="6" t="s">
        <v>119</v>
      </c>
      <c r="B11" s="2">
        <v>36819</v>
      </c>
      <c r="C11" s="2" t="s">
        <v>109</v>
      </c>
      <c r="D11" s="6"/>
      <c r="E11" s="6"/>
      <c r="F11" s="6">
        <v>1.4</v>
      </c>
      <c r="G11" s="6"/>
      <c r="H11" s="6"/>
      <c r="I11" s="6"/>
      <c r="J11" s="6"/>
      <c r="K11" s="6"/>
      <c r="L11" s="6"/>
      <c r="M11" s="6"/>
      <c r="N11" s="6"/>
      <c r="O11" s="6"/>
      <c r="P11" s="6">
        <v>0.8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v>0.7</v>
      </c>
      <c r="AD11" s="6"/>
      <c r="AE11" s="6"/>
      <c r="AF11" s="6"/>
      <c r="AG11" s="6"/>
      <c r="AH11" s="6"/>
      <c r="AI11" s="6">
        <v>0.2</v>
      </c>
      <c r="AJ11" s="6"/>
      <c r="AK11" s="6"/>
      <c r="AL11" s="6"/>
      <c r="AM11" s="6"/>
      <c r="AN11" s="6"/>
      <c r="AO11" s="6">
        <v>23</v>
      </c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44">
        <v>26.1</v>
      </c>
      <c r="BK11" s="50">
        <v>5</v>
      </c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35"/>
      <c r="CI11" s="5"/>
      <c r="CJ11" s="5"/>
      <c r="CL11" s="37"/>
      <c r="CM11" s="37"/>
      <c r="CN11" s="36"/>
      <c r="CO11" s="61"/>
      <c r="CP11" s="61"/>
      <c r="CQ11" s="61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1:109" ht="12" customHeight="1">
      <c r="A12" s="6" t="s">
        <v>129</v>
      </c>
      <c r="B12" s="2">
        <v>36644</v>
      </c>
      <c r="C12" s="2" t="s">
        <v>109</v>
      </c>
      <c r="D12" s="6"/>
      <c r="E12" s="6"/>
      <c r="F12" s="6">
        <v>0.4</v>
      </c>
      <c r="G12" s="6"/>
      <c r="H12" s="6"/>
      <c r="I12" s="6"/>
      <c r="J12" s="6"/>
      <c r="K12" s="6"/>
      <c r="L12" s="6"/>
      <c r="M12" s="6"/>
      <c r="N12" s="6"/>
      <c r="O12" s="6"/>
      <c r="P12" s="6">
        <v>2.1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v>3.8</v>
      </c>
      <c r="AD12" s="6"/>
      <c r="AE12" s="6"/>
      <c r="AF12" s="6">
        <v>1.6</v>
      </c>
      <c r="AG12" s="6">
        <v>0.1</v>
      </c>
      <c r="AH12" s="6"/>
      <c r="AI12" s="6">
        <v>0.2</v>
      </c>
      <c r="AJ12" s="6"/>
      <c r="AK12" s="6"/>
      <c r="AL12" s="6"/>
      <c r="AM12" s="6"/>
      <c r="AN12" s="6"/>
      <c r="AO12" s="6">
        <v>30</v>
      </c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>
        <v>0.1</v>
      </c>
      <c r="BD12" s="6"/>
      <c r="BE12" s="6"/>
      <c r="BF12" s="6"/>
      <c r="BG12" s="6"/>
      <c r="BH12" s="6"/>
      <c r="BI12" s="6"/>
      <c r="BJ12" s="44">
        <v>38.3</v>
      </c>
      <c r="BK12" s="50">
        <v>8</v>
      </c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5"/>
      <c r="CI12" s="5"/>
      <c r="CJ12" s="5"/>
      <c r="CK12" s="36"/>
      <c r="CL12" s="37"/>
      <c r="CM12" s="37"/>
      <c r="CN12" s="36"/>
      <c r="CO12" s="61"/>
      <c r="CP12" s="61"/>
      <c r="CQ12" s="61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</row>
    <row r="13" spans="1:109" ht="12" customHeight="1">
      <c r="A13" s="6" t="s">
        <v>129</v>
      </c>
      <c r="B13" s="2">
        <v>36756</v>
      </c>
      <c r="C13" s="2" t="s">
        <v>109</v>
      </c>
      <c r="D13" s="6"/>
      <c r="E13" s="6"/>
      <c r="F13" s="6">
        <v>0.2</v>
      </c>
      <c r="G13" s="6"/>
      <c r="H13" s="6"/>
      <c r="I13" s="6"/>
      <c r="J13" s="6"/>
      <c r="K13" s="6"/>
      <c r="L13" s="6"/>
      <c r="M13" s="6"/>
      <c r="N13" s="6"/>
      <c r="O13" s="6"/>
      <c r="P13" s="6">
        <v>1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v>0.7</v>
      </c>
      <c r="AD13" s="6"/>
      <c r="AE13" s="6"/>
      <c r="AF13" s="6">
        <v>0.4</v>
      </c>
      <c r="AG13" s="6">
        <v>0.1</v>
      </c>
      <c r="AH13" s="6"/>
      <c r="AI13" s="6"/>
      <c r="AJ13" s="6"/>
      <c r="AK13" s="6"/>
      <c r="AL13" s="6"/>
      <c r="AM13" s="6"/>
      <c r="AN13" s="6"/>
      <c r="AO13" s="6">
        <v>8.1</v>
      </c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44">
        <v>10.5</v>
      </c>
      <c r="BK13" s="50">
        <v>6</v>
      </c>
      <c r="BL13" s="14">
        <v>300</v>
      </c>
      <c r="BM13" s="14">
        <v>12</v>
      </c>
      <c r="BN13" s="14">
        <v>510</v>
      </c>
      <c r="BO13" s="14">
        <v>50</v>
      </c>
      <c r="BP13" s="14">
        <v>33</v>
      </c>
      <c r="BQ13" s="14" t="s">
        <v>117</v>
      </c>
      <c r="BR13" s="14"/>
      <c r="BS13" s="14" t="s">
        <v>126</v>
      </c>
      <c r="BT13" s="14"/>
      <c r="BU13" s="14" t="s">
        <v>114</v>
      </c>
      <c r="BV13" s="14"/>
      <c r="BW13" s="14"/>
      <c r="BX13" s="6">
        <v>1.8</v>
      </c>
      <c r="BY13" s="6"/>
      <c r="BZ13" s="6" t="s">
        <v>159</v>
      </c>
      <c r="CA13" s="6" t="s">
        <v>160</v>
      </c>
      <c r="CB13" s="6" t="s">
        <v>116</v>
      </c>
      <c r="CC13" s="6">
        <v>2.6</v>
      </c>
      <c r="CD13" s="6" t="s">
        <v>157</v>
      </c>
      <c r="CE13" s="6">
        <v>0.47</v>
      </c>
      <c r="CF13" s="6">
        <v>0.28</v>
      </c>
      <c r="CG13" s="6">
        <v>0.092</v>
      </c>
      <c r="CH13" s="35"/>
      <c r="CI13" s="5"/>
      <c r="CJ13" s="5"/>
      <c r="CK13" s="36"/>
      <c r="CL13" s="37"/>
      <c r="CM13" s="37"/>
      <c r="CN13" s="36"/>
      <c r="CO13" s="61"/>
      <c r="CP13" s="61"/>
      <c r="CQ13" s="61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</row>
    <row r="14" spans="1:109" ht="12" customHeight="1">
      <c r="A14" s="6" t="s">
        <v>129</v>
      </c>
      <c r="B14" s="2">
        <v>36819</v>
      </c>
      <c r="C14" s="2" t="s">
        <v>109</v>
      </c>
      <c r="D14" s="6"/>
      <c r="E14" s="6"/>
      <c r="F14" s="6">
        <v>0.2</v>
      </c>
      <c r="G14" s="6"/>
      <c r="H14" s="6"/>
      <c r="I14" s="6"/>
      <c r="J14" s="6"/>
      <c r="K14" s="6"/>
      <c r="L14" s="6"/>
      <c r="M14" s="6"/>
      <c r="N14" s="6"/>
      <c r="O14" s="6"/>
      <c r="P14" s="6">
        <v>1.7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v>0.7</v>
      </c>
      <c r="AD14" s="6"/>
      <c r="AE14" s="6"/>
      <c r="AF14" s="6">
        <v>0.3</v>
      </c>
      <c r="AG14" s="6">
        <v>0.1</v>
      </c>
      <c r="AH14" s="6"/>
      <c r="AI14" s="6"/>
      <c r="AJ14" s="6"/>
      <c r="AK14" s="6"/>
      <c r="AL14" s="6"/>
      <c r="AM14" s="6"/>
      <c r="AN14" s="6"/>
      <c r="AO14" s="6">
        <v>11</v>
      </c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44">
        <v>14</v>
      </c>
      <c r="BK14" s="50">
        <v>6</v>
      </c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35"/>
      <c r="CI14" s="5"/>
      <c r="CJ14" s="5"/>
      <c r="CK14" s="36"/>
      <c r="CL14" s="37"/>
      <c r="CM14" s="37"/>
      <c r="CN14" s="36"/>
      <c r="CO14" s="61"/>
      <c r="CP14" s="61"/>
      <c r="CQ14" s="61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</row>
    <row r="15" spans="1:109" ht="12" customHeight="1">
      <c r="A15" s="6" t="s">
        <v>132</v>
      </c>
      <c r="B15" s="2">
        <v>36644</v>
      </c>
      <c r="C15" s="2" t="s">
        <v>109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44" t="s">
        <v>107</v>
      </c>
      <c r="BK15" s="50">
        <v>0</v>
      </c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35"/>
      <c r="CI15" s="5"/>
      <c r="CJ15" s="5"/>
      <c r="CK15" s="36"/>
      <c r="CL15" s="37"/>
      <c r="CM15" s="37"/>
      <c r="CN15" s="36"/>
      <c r="CO15" s="61"/>
      <c r="CP15" s="61"/>
      <c r="CQ15" s="61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</row>
    <row r="16" spans="1:109" ht="12" customHeight="1">
      <c r="A16" s="6" t="s">
        <v>132</v>
      </c>
      <c r="B16" s="2">
        <v>36756</v>
      </c>
      <c r="C16" s="2" t="s">
        <v>109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44" t="s">
        <v>107</v>
      </c>
      <c r="BK16" s="50">
        <v>0</v>
      </c>
      <c r="BL16" s="14">
        <v>200</v>
      </c>
      <c r="BM16" s="14">
        <v>6</v>
      </c>
      <c r="BN16" s="14">
        <v>220</v>
      </c>
      <c r="BO16" s="14">
        <v>1.9</v>
      </c>
      <c r="BP16" s="14" t="s">
        <v>158</v>
      </c>
      <c r="BQ16" s="14" t="s">
        <v>117</v>
      </c>
      <c r="BR16" s="14"/>
      <c r="BS16" s="14">
        <v>0.49</v>
      </c>
      <c r="BT16" s="14"/>
      <c r="BU16" s="14" t="s">
        <v>114</v>
      </c>
      <c r="BV16" s="14"/>
      <c r="BW16" s="14"/>
      <c r="BX16" s="6" t="s">
        <v>157</v>
      </c>
      <c r="BY16" s="6"/>
      <c r="BZ16" s="6" t="s">
        <v>159</v>
      </c>
      <c r="CA16" s="6" t="s">
        <v>160</v>
      </c>
      <c r="CB16" s="6" t="s">
        <v>116</v>
      </c>
      <c r="CC16" s="6" t="s">
        <v>114</v>
      </c>
      <c r="CD16" s="6" t="s">
        <v>157</v>
      </c>
      <c r="CE16" s="6" t="s">
        <v>117</v>
      </c>
      <c r="CF16" s="6">
        <v>0.17</v>
      </c>
      <c r="CG16" s="6" t="s">
        <v>117</v>
      </c>
      <c r="CH16" s="35"/>
      <c r="CI16" s="5"/>
      <c r="CJ16" s="5"/>
      <c r="CK16" s="36"/>
      <c r="CL16" s="37"/>
      <c r="CM16" s="37"/>
      <c r="CN16" s="36"/>
      <c r="CO16" s="61"/>
      <c r="CP16" s="61"/>
      <c r="CQ16" s="61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</row>
    <row r="17" spans="1:109" ht="12" customHeight="1">
      <c r="A17" s="6" t="s">
        <v>132</v>
      </c>
      <c r="B17" s="2">
        <v>36819</v>
      </c>
      <c r="C17" s="2" t="s">
        <v>109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44" t="s">
        <v>107</v>
      </c>
      <c r="BK17" s="50">
        <v>0</v>
      </c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35"/>
      <c r="CI17" s="5"/>
      <c r="CJ17" s="5"/>
      <c r="CK17" s="36"/>
      <c r="CL17" s="37"/>
      <c r="CM17" s="37"/>
      <c r="CN17" s="36"/>
      <c r="CO17" s="61"/>
      <c r="CP17" s="61"/>
      <c r="CQ17" s="61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</row>
    <row r="18" spans="1:109" ht="12" customHeight="1">
      <c r="A18" s="6" t="s">
        <v>134</v>
      </c>
      <c r="B18" s="2">
        <v>36644</v>
      </c>
      <c r="C18" s="2" t="s">
        <v>109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44" t="s">
        <v>107</v>
      </c>
      <c r="BK18" s="50">
        <v>0</v>
      </c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35"/>
      <c r="CI18" s="5"/>
      <c r="CJ18" s="5"/>
      <c r="CK18" s="36"/>
      <c r="CL18" s="37"/>
      <c r="CM18" s="37"/>
      <c r="CN18" s="36"/>
      <c r="CO18" s="61"/>
      <c r="CP18" s="61"/>
      <c r="CQ18" s="61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</row>
    <row r="19" spans="1:109" ht="12" customHeight="1">
      <c r="A19" s="6" t="s">
        <v>134</v>
      </c>
      <c r="B19" s="2">
        <v>36756</v>
      </c>
      <c r="C19" s="2" t="s">
        <v>109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44" t="s">
        <v>107</v>
      </c>
      <c r="BK19" s="50">
        <v>0</v>
      </c>
      <c r="BL19" s="14">
        <v>120</v>
      </c>
      <c r="BM19" s="14">
        <v>3.2</v>
      </c>
      <c r="BN19" s="14">
        <v>250</v>
      </c>
      <c r="BO19" s="14">
        <v>35</v>
      </c>
      <c r="BP19" s="14">
        <v>13</v>
      </c>
      <c r="BQ19" s="14" t="s">
        <v>117</v>
      </c>
      <c r="BR19" s="14"/>
      <c r="BS19" s="14">
        <v>2.6</v>
      </c>
      <c r="BT19" s="14"/>
      <c r="BU19" s="14" t="s">
        <v>114</v>
      </c>
      <c r="BV19" s="14"/>
      <c r="BW19" s="14"/>
      <c r="BX19" s="6" t="s">
        <v>157</v>
      </c>
      <c r="BY19" s="6"/>
      <c r="BZ19" s="6" t="s">
        <v>159</v>
      </c>
      <c r="CA19" s="6">
        <v>1.9</v>
      </c>
      <c r="CB19" s="6" t="s">
        <v>116</v>
      </c>
      <c r="CC19" s="6">
        <v>0.37</v>
      </c>
      <c r="CD19" s="6" t="s">
        <v>157</v>
      </c>
      <c r="CE19" s="6" t="s">
        <v>117</v>
      </c>
      <c r="CF19" s="6" t="s">
        <v>114</v>
      </c>
      <c r="CG19" s="6">
        <v>0.012</v>
      </c>
      <c r="CH19" s="35"/>
      <c r="CI19" s="5"/>
      <c r="CJ19" s="5"/>
      <c r="CK19" s="36"/>
      <c r="CL19" s="37"/>
      <c r="CM19" s="37"/>
      <c r="CN19" s="36"/>
      <c r="CO19" s="61"/>
      <c r="CP19" s="61"/>
      <c r="CQ19" s="61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</row>
    <row r="20" spans="1:109" ht="12" customHeight="1">
      <c r="A20" s="6" t="s">
        <v>135</v>
      </c>
      <c r="B20" s="2">
        <v>36644</v>
      </c>
      <c r="C20" s="2" t="s">
        <v>109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v>0.2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>
        <v>3.5</v>
      </c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44">
        <v>3.7</v>
      </c>
      <c r="BK20" s="50">
        <v>2</v>
      </c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35"/>
      <c r="CI20" s="5"/>
      <c r="CJ20" s="5"/>
      <c r="CK20" s="36"/>
      <c r="CL20" s="37"/>
      <c r="CM20" s="37"/>
      <c r="CN20" s="36"/>
      <c r="CO20" s="61"/>
      <c r="CP20" s="61"/>
      <c r="CQ20" s="61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</row>
    <row r="21" spans="1:109" ht="12" customHeight="1">
      <c r="A21" s="6" t="s">
        <v>135</v>
      </c>
      <c r="B21" s="2">
        <v>36756</v>
      </c>
      <c r="C21" s="2" t="s">
        <v>109</v>
      </c>
      <c r="D21" s="6"/>
      <c r="E21" s="6"/>
      <c r="F21" s="6">
        <v>0.4</v>
      </c>
      <c r="G21" s="6"/>
      <c r="H21" s="6"/>
      <c r="I21" s="6"/>
      <c r="J21" s="6"/>
      <c r="K21" s="6"/>
      <c r="L21" s="6"/>
      <c r="M21" s="6"/>
      <c r="N21" s="6"/>
      <c r="O21" s="6"/>
      <c r="P21" s="6">
        <v>0.6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v>0.4</v>
      </c>
      <c r="AD21" s="6"/>
      <c r="AE21" s="6"/>
      <c r="AF21" s="6"/>
      <c r="AG21" s="6">
        <v>0.2</v>
      </c>
      <c r="AH21" s="6"/>
      <c r="AI21" s="6">
        <v>0.7</v>
      </c>
      <c r="AJ21" s="6"/>
      <c r="AK21" s="6"/>
      <c r="AL21" s="6"/>
      <c r="AM21" s="6"/>
      <c r="AN21" s="6"/>
      <c r="AO21" s="6">
        <v>9.5</v>
      </c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4">
        <v>11.8</v>
      </c>
      <c r="BK21" s="50">
        <v>6</v>
      </c>
      <c r="BL21" s="14">
        <v>360</v>
      </c>
      <c r="BM21" s="14">
        <v>17</v>
      </c>
      <c r="BN21" s="14">
        <v>440</v>
      </c>
      <c r="BO21" s="14">
        <v>21</v>
      </c>
      <c r="BP21" s="14">
        <v>11</v>
      </c>
      <c r="BQ21" s="14" t="s">
        <v>117</v>
      </c>
      <c r="BR21" s="14"/>
      <c r="BS21" s="14" t="s">
        <v>126</v>
      </c>
      <c r="BT21" s="14"/>
      <c r="BU21" s="14">
        <v>0.12</v>
      </c>
      <c r="BV21" s="14"/>
      <c r="BW21" s="14"/>
      <c r="BX21" s="6" t="s">
        <v>157</v>
      </c>
      <c r="BY21" s="6"/>
      <c r="BZ21" s="6">
        <v>0.11</v>
      </c>
      <c r="CA21" s="6" t="s">
        <v>160</v>
      </c>
      <c r="CB21" s="6" t="s">
        <v>116</v>
      </c>
      <c r="CC21" s="6">
        <v>0.2</v>
      </c>
      <c r="CD21" s="6" t="s">
        <v>157</v>
      </c>
      <c r="CE21" s="6">
        <v>2.2</v>
      </c>
      <c r="CF21" s="6" t="s">
        <v>114</v>
      </c>
      <c r="CG21" s="6" t="s">
        <v>117</v>
      </c>
      <c r="CH21" s="35"/>
      <c r="CI21" s="5"/>
      <c r="CJ21" s="5"/>
      <c r="CK21" s="36"/>
      <c r="CL21" s="37"/>
      <c r="CM21" s="37"/>
      <c r="CN21" s="36"/>
      <c r="CO21" s="61"/>
      <c r="CP21" s="61"/>
      <c r="CQ21" s="61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spans="1:109" ht="12" customHeight="1">
      <c r="A22" s="6" t="s">
        <v>135</v>
      </c>
      <c r="B22" s="2">
        <v>36819</v>
      </c>
      <c r="C22" s="2" t="s">
        <v>109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v>0.2</v>
      </c>
      <c r="AD22" s="6"/>
      <c r="AE22" s="6"/>
      <c r="AF22" s="6"/>
      <c r="AG22" s="6">
        <v>0.2</v>
      </c>
      <c r="AH22" s="6"/>
      <c r="AI22" s="6">
        <v>0.4</v>
      </c>
      <c r="AJ22" s="6"/>
      <c r="AK22" s="6"/>
      <c r="AL22" s="6"/>
      <c r="AM22" s="6"/>
      <c r="AN22" s="6"/>
      <c r="AO22" s="6">
        <v>6.7</v>
      </c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4">
        <v>7.5</v>
      </c>
      <c r="BK22" s="50">
        <v>4</v>
      </c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35"/>
      <c r="CI22" s="5"/>
      <c r="CJ22" s="5"/>
      <c r="CK22" s="36"/>
      <c r="CL22" s="37"/>
      <c r="CM22" s="37"/>
      <c r="CN22" s="36"/>
      <c r="CO22" s="61"/>
      <c r="CP22" s="61"/>
      <c r="CQ22" s="61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</row>
    <row r="23" spans="1:109" ht="12" customHeight="1">
      <c r="A23" s="6" t="s">
        <v>136</v>
      </c>
      <c r="B23" s="2">
        <v>36644</v>
      </c>
      <c r="C23" s="2" t="s">
        <v>109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4" t="s">
        <v>107</v>
      </c>
      <c r="BK23" s="50">
        <v>0</v>
      </c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5"/>
      <c r="CI23" s="5"/>
      <c r="CK23" s="36"/>
      <c r="CL23" s="38"/>
      <c r="CM23" s="37"/>
      <c r="CN23" s="36"/>
      <c r="CO23" s="61"/>
      <c r="CP23" s="61"/>
      <c r="CQ23" s="61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1:109" ht="12" customHeight="1">
      <c r="A24" s="6" t="s">
        <v>136</v>
      </c>
      <c r="B24" s="2">
        <v>36756</v>
      </c>
      <c r="C24" s="2" t="s">
        <v>109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4" t="s">
        <v>107</v>
      </c>
      <c r="BK24" s="50">
        <v>0</v>
      </c>
      <c r="BL24" s="14">
        <v>170</v>
      </c>
      <c r="BM24" s="14" t="s">
        <v>157</v>
      </c>
      <c r="BN24" s="14">
        <v>190</v>
      </c>
      <c r="BO24" s="14">
        <v>3.5</v>
      </c>
      <c r="BP24" s="14" t="s">
        <v>158</v>
      </c>
      <c r="BQ24" s="14" t="s">
        <v>117</v>
      </c>
      <c r="BR24" s="14"/>
      <c r="BS24" s="14" t="s">
        <v>126</v>
      </c>
      <c r="BT24" s="14"/>
      <c r="BU24" s="14">
        <v>0.06</v>
      </c>
      <c r="BV24" s="14"/>
      <c r="BW24" s="14"/>
      <c r="BX24" s="6" t="s">
        <v>157</v>
      </c>
      <c r="BY24" s="6"/>
      <c r="BZ24" s="6" t="s">
        <v>159</v>
      </c>
      <c r="CA24" s="6" t="s">
        <v>160</v>
      </c>
      <c r="CB24" s="6" t="s">
        <v>116</v>
      </c>
      <c r="CC24" s="6">
        <v>0.41</v>
      </c>
      <c r="CD24" s="6" t="s">
        <v>157</v>
      </c>
      <c r="CE24" s="6">
        <v>0.39</v>
      </c>
      <c r="CF24" s="6" t="s">
        <v>114</v>
      </c>
      <c r="CG24" s="6">
        <v>0.062</v>
      </c>
      <c r="CH24" s="5"/>
      <c r="CI24" s="5"/>
      <c r="CK24" s="36"/>
      <c r="CL24" s="38"/>
      <c r="CM24" s="37"/>
      <c r="CN24" s="36"/>
      <c r="CO24" s="61"/>
      <c r="CP24" s="61"/>
      <c r="CQ24" s="61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</row>
    <row r="25" spans="1:109" ht="12" customHeight="1">
      <c r="A25" s="6" t="s">
        <v>136</v>
      </c>
      <c r="B25" s="2">
        <v>36819</v>
      </c>
      <c r="C25" s="2" t="s">
        <v>109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4" t="s">
        <v>107</v>
      </c>
      <c r="BK25" s="50">
        <v>0</v>
      </c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5"/>
      <c r="CI25" s="5"/>
      <c r="CK25" s="36"/>
      <c r="CL25" s="38"/>
      <c r="CM25" s="37"/>
      <c r="CN25" s="36"/>
      <c r="CO25" s="61"/>
      <c r="CP25" s="61"/>
      <c r="CQ25" s="61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109" ht="12" customHeight="1">
      <c r="A26" s="6" t="s">
        <v>137</v>
      </c>
      <c r="B26" s="2">
        <v>36644</v>
      </c>
      <c r="C26" s="2" t="s">
        <v>109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>
        <v>0.7</v>
      </c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4">
        <v>0.7</v>
      </c>
      <c r="BK26" s="50">
        <v>1</v>
      </c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5"/>
      <c r="CI26" s="5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09" ht="12" customHeight="1">
      <c r="A27" s="6" t="s">
        <v>137</v>
      </c>
      <c r="B27" s="2">
        <v>36756</v>
      </c>
      <c r="C27" s="2" t="s">
        <v>109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4" t="s">
        <v>107</v>
      </c>
      <c r="BK27" s="50">
        <v>0</v>
      </c>
      <c r="BL27" s="14" t="s">
        <v>116</v>
      </c>
      <c r="BM27" s="14" t="s">
        <v>157</v>
      </c>
      <c r="BN27" s="14">
        <v>8.7</v>
      </c>
      <c r="BO27" s="14" t="s">
        <v>157</v>
      </c>
      <c r="BP27" s="14" t="s">
        <v>158</v>
      </c>
      <c r="BQ27" s="14" t="s">
        <v>117</v>
      </c>
      <c r="BR27" s="14"/>
      <c r="BS27" s="14" t="s">
        <v>126</v>
      </c>
      <c r="BT27" s="14"/>
      <c r="BU27" s="14" t="s">
        <v>114</v>
      </c>
      <c r="BV27" s="14"/>
      <c r="BW27" s="14"/>
      <c r="BX27" s="6" t="s">
        <v>157</v>
      </c>
      <c r="BY27" s="6"/>
      <c r="BZ27" s="6" t="s">
        <v>159</v>
      </c>
      <c r="CA27" s="6" t="s">
        <v>160</v>
      </c>
      <c r="CB27" s="6" t="s">
        <v>116</v>
      </c>
      <c r="CC27" s="6" t="s">
        <v>114</v>
      </c>
      <c r="CD27" s="6" t="s">
        <v>157</v>
      </c>
      <c r="CE27" s="6" t="s">
        <v>117</v>
      </c>
      <c r="CF27" s="6" t="s">
        <v>114</v>
      </c>
      <c r="CG27" s="6" t="s">
        <v>117</v>
      </c>
      <c r="CH27" s="5"/>
      <c r="CI27" s="5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109" ht="12" customHeight="1">
      <c r="A28" s="6" t="s">
        <v>137</v>
      </c>
      <c r="B28" s="2">
        <v>36819</v>
      </c>
      <c r="C28" s="2" t="s">
        <v>109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4" t="s">
        <v>107</v>
      </c>
      <c r="BK28" s="50">
        <v>0</v>
      </c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5"/>
      <c r="CI28" s="5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109" ht="12" customHeight="1">
      <c r="A29" s="6" t="s">
        <v>139</v>
      </c>
      <c r="B29" s="2">
        <v>36644</v>
      </c>
      <c r="C29" s="2" t="s">
        <v>109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>
        <v>2.2</v>
      </c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4">
        <v>2.2</v>
      </c>
      <c r="BK29" s="50">
        <v>1</v>
      </c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5"/>
      <c r="CI29" s="5"/>
      <c r="CJ29" s="5"/>
      <c r="CK29" s="5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</row>
    <row r="30" spans="1:109" ht="12" customHeight="1">
      <c r="A30" s="6" t="s">
        <v>139</v>
      </c>
      <c r="B30" s="2">
        <v>36756</v>
      </c>
      <c r="C30" s="2" t="s">
        <v>109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4" t="s">
        <v>107</v>
      </c>
      <c r="BK30" s="50">
        <v>0</v>
      </c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5"/>
      <c r="CI30" s="5"/>
      <c r="CJ30" s="5"/>
      <c r="CK30" s="5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09" ht="12" customHeight="1">
      <c r="A31" s="6" t="s">
        <v>139</v>
      </c>
      <c r="B31" s="2">
        <v>36819</v>
      </c>
      <c r="C31" s="2" t="s">
        <v>109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4" t="s">
        <v>107</v>
      </c>
      <c r="BK31" s="50">
        <v>0</v>
      </c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5"/>
      <c r="CI31" s="5"/>
      <c r="CJ31" s="5"/>
      <c r="CK31" s="5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</row>
    <row r="32" spans="1:109" ht="12" customHeight="1">
      <c r="A32" s="6"/>
      <c r="B32" s="2"/>
      <c r="C32" s="2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4" t="s">
        <v>107</v>
      </c>
      <c r="BK32" s="52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5" t="s">
        <v>103</v>
      </c>
      <c r="CI32" s="5"/>
      <c r="CJ32" s="5"/>
      <c r="CK32" s="5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09" ht="12" customHeight="1">
      <c r="A33" s="15" t="s">
        <v>141</v>
      </c>
      <c r="B33" s="2"/>
      <c r="C33" s="2"/>
      <c r="D33" s="7">
        <v>117</v>
      </c>
      <c r="E33" s="7">
        <v>0</v>
      </c>
      <c r="F33" s="7">
        <v>7.3</v>
      </c>
      <c r="G33" s="7">
        <v>0</v>
      </c>
      <c r="H33" s="7">
        <v>0.5</v>
      </c>
      <c r="I33" s="7">
        <v>17</v>
      </c>
      <c r="J33" s="7"/>
      <c r="K33" s="7"/>
      <c r="L33" s="7"/>
      <c r="M33" s="7">
        <v>0.7</v>
      </c>
      <c r="N33" s="7">
        <v>0</v>
      </c>
      <c r="O33" s="7">
        <v>0</v>
      </c>
      <c r="P33" s="7">
        <v>31.5</v>
      </c>
      <c r="Q33" s="7">
        <v>0</v>
      </c>
      <c r="R33" s="7">
        <v>5.5</v>
      </c>
      <c r="S33" s="7">
        <v>23</v>
      </c>
      <c r="T33" s="7">
        <v>0.6</v>
      </c>
      <c r="U33" s="7">
        <v>0</v>
      </c>
      <c r="V33" s="7">
        <v>0</v>
      </c>
      <c r="W33" s="7">
        <v>0</v>
      </c>
      <c r="X33" s="7">
        <v>0</v>
      </c>
      <c r="Y33" s="7">
        <v>0.3</v>
      </c>
      <c r="Z33" s="7">
        <v>0</v>
      </c>
      <c r="AA33" s="7">
        <v>0.4</v>
      </c>
      <c r="AB33" s="7">
        <v>19</v>
      </c>
      <c r="AC33" s="7">
        <v>31.2</v>
      </c>
      <c r="AD33" s="7">
        <v>2.8</v>
      </c>
      <c r="AE33" s="7">
        <v>0</v>
      </c>
      <c r="AF33" s="7">
        <v>1.8</v>
      </c>
      <c r="AG33" s="7">
        <v>0.3</v>
      </c>
      <c r="AH33" s="7">
        <v>8.7</v>
      </c>
      <c r="AI33" s="7">
        <v>3</v>
      </c>
      <c r="AJ33" s="7">
        <v>0</v>
      </c>
      <c r="AK33" s="7">
        <v>0</v>
      </c>
      <c r="AL33" s="7">
        <v>0</v>
      </c>
      <c r="AM33" s="7">
        <v>0</v>
      </c>
      <c r="AN33" s="7">
        <v>16</v>
      </c>
      <c r="AO33" s="7">
        <v>71</v>
      </c>
      <c r="AP33" s="7"/>
      <c r="AQ33" s="7"/>
      <c r="AR33" s="7">
        <v>13.6</v>
      </c>
      <c r="AS33" s="7">
        <v>0</v>
      </c>
      <c r="AT33" s="7">
        <v>5.9</v>
      </c>
      <c r="AU33" s="7"/>
      <c r="AV33" s="7">
        <v>0</v>
      </c>
      <c r="AW33" s="7">
        <v>0</v>
      </c>
      <c r="AX33" s="7">
        <v>0</v>
      </c>
      <c r="AY33" s="7">
        <v>44</v>
      </c>
      <c r="AZ33" s="7">
        <v>3</v>
      </c>
      <c r="BA33" s="7">
        <v>0</v>
      </c>
      <c r="BB33" s="7">
        <v>0</v>
      </c>
      <c r="BC33" s="7">
        <v>2.2</v>
      </c>
      <c r="BD33" s="7">
        <v>0</v>
      </c>
      <c r="BE33" s="7">
        <v>0</v>
      </c>
      <c r="BF33" s="7">
        <v>0</v>
      </c>
      <c r="BG33" s="7"/>
      <c r="BH33" s="7">
        <v>6.1</v>
      </c>
      <c r="BI33" s="7">
        <v>46.4</v>
      </c>
      <c r="BJ33" s="45">
        <v>187.6</v>
      </c>
      <c r="BK33" s="5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7">
        <v>27.4</v>
      </c>
      <c r="BY33" s="7"/>
      <c r="BZ33" s="7">
        <v>0.52</v>
      </c>
      <c r="CA33" s="7">
        <v>28</v>
      </c>
      <c r="CB33" s="7">
        <v>36.6</v>
      </c>
      <c r="CC33" s="7">
        <v>10</v>
      </c>
      <c r="CD33" s="7">
        <v>4.3</v>
      </c>
      <c r="CE33" s="7">
        <v>2.66</v>
      </c>
      <c r="CF33" s="7">
        <v>0.28</v>
      </c>
      <c r="CG33" s="7">
        <v>2.157</v>
      </c>
      <c r="CH33" s="5"/>
      <c r="CI33" s="5"/>
      <c r="CJ33" s="5"/>
      <c r="CK33" s="5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</row>
  </sheetData>
  <printOptions gridLines="1"/>
  <pageMargins left="0.75" right="0.75" top="1" bottom="1" header="0.5" footer="0.5"/>
  <pageSetup horizontalDpi="600" verticalDpi="600" orientation="landscape" pageOrder="overThenDown" r:id="rId1"/>
  <headerFooter alignWithMargins="0">
    <oddFooter>&amp;C&amp;"Arial,Bold"&amp;14Table II - Pine Lane 2000 Ground Water Data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DE350"/>
  <sheetViews>
    <sheetView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10.625" defaultRowHeight="12.75"/>
  <cols>
    <col min="1" max="1" width="11.50390625" style="6" customWidth="1"/>
    <col min="2" max="2" width="11.125" style="2" customWidth="1"/>
    <col min="3" max="3" width="11.625" style="2" customWidth="1"/>
    <col min="4" max="61" width="6.375" style="6" customWidth="1"/>
    <col min="62" max="62" width="6.125" style="42" customWidth="1"/>
    <col min="63" max="63" width="6.125" style="50" customWidth="1"/>
    <col min="64" max="75" width="6.125" style="14" customWidth="1"/>
    <col min="76" max="85" width="6.375" style="6" customWidth="1"/>
    <col min="86" max="86" width="6.375" style="5" customWidth="1"/>
    <col min="87" max="89" width="6.625" style="5" customWidth="1"/>
    <col min="90" max="98" width="6.625" style="6" customWidth="1"/>
    <col min="99" max="109" width="6.50390625" style="6" customWidth="1"/>
    <col min="110" max="16384" width="10.625" style="6" customWidth="1"/>
  </cols>
  <sheetData>
    <row r="1" spans="1:109" ht="109.5" customHeight="1">
      <c r="A1" s="31" t="s">
        <v>0</v>
      </c>
      <c r="C1" s="1">
        <f ca="1">NOW()</f>
        <v>36846.575940625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  <c r="AD1" s="8" t="s">
        <v>27</v>
      </c>
      <c r="AE1" s="8" t="s">
        <v>28</v>
      </c>
      <c r="AF1" s="8" t="s">
        <v>29</v>
      </c>
      <c r="AG1" s="8" t="s">
        <v>30</v>
      </c>
      <c r="AH1" s="8" t="s">
        <v>31</v>
      </c>
      <c r="AI1" s="8" t="s">
        <v>32</v>
      </c>
      <c r="AJ1" s="8" t="s">
        <v>33</v>
      </c>
      <c r="AK1" s="8" t="s">
        <v>34</v>
      </c>
      <c r="AL1" s="8" t="s">
        <v>35</v>
      </c>
      <c r="AM1" s="8" t="s">
        <v>36</v>
      </c>
      <c r="AN1" s="8" t="s">
        <v>37</v>
      </c>
      <c r="AO1" s="8" t="s">
        <v>38</v>
      </c>
      <c r="AP1" s="8" t="s">
        <v>39</v>
      </c>
      <c r="AQ1" s="8" t="s">
        <v>40</v>
      </c>
      <c r="AR1" s="8" t="s">
        <v>41</v>
      </c>
      <c r="AS1" s="8" t="s">
        <v>42</v>
      </c>
      <c r="AT1" s="8" t="s">
        <v>43</v>
      </c>
      <c r="AU1" s="8" t="s">
        <v>44</v>
      </c>
      <c r="AV1" s="8" t="s">
        <v>45</v>
      </c>
      <c r="AW1" s="8" t="s">
        <v>46</v>
      </c>
      <c r="AX1" s="8" t="s">
        <v>47</v>
      </c>
      <c r="AY1" s="8" t="s">
        <v>48</v>
      </c>
      <c r="AZ1" s="8" t="s">
        <v>49</v>
      </c>
      <c r="BA1" s="8" t="s">
        <v>50</v>
      </c>
      <c r="BB1" s="8" t="s">
        <v>51</v>
      </c>
      <c r="BC1" s="8" t="s">
        <v>52</v>
      </c>
      <c r="BD1" s="8" t="s">
        <v>53</v>
      </c>
      <c r="BE1" s="8" t="s">
        <v>54</v>
      </c>
      <c r="BF1" s="8" t="s">
        <v>55</v>
      </c>
      <c r="BG1" s="8" t="s">
        <v>56</v>
      </c>
      <c r="BH1" s="8" t="s">
        <v>57</v>
      </c>
      <c r="BI1" s="8" t="s">
        <v>58</v>
      </c>
      <c r="BJ1" s="40" t="s">
        <v>59</v>
      </c>
      <c r="BK1" s="48"/>
      <c r="BL1" s="8" t="s">
        <v>60</v>
      </c>
      <c r="BM1" s="8" t="s">
        <v>61</v>
      </c>
      <c r="BN1" s="8" t="s">
        <v>62</v>
      </c>
      <c r="BO1" s="8" t="s">
        <v>63</v>
      </c>
      <c r="BP1" s="8" t="s">
        <v>64</v>
      </c>
      <c r="BQ1" s="8" t="s">
        <v>65</v>
      </c>
      <c r="BR1" s="8" t="s">
        <v>66</v>
      </c>
      <c r="BS1" s="8" t="s">
        <v>67</v>
      </c>
      <c r="BT1" s="8" t="s">
        <v>68</v>
      </c>
      <c r="BU1" s="8" t="s">
        <v>69</v>
      </c>
      <c r="BV1" s="8" t="s">
        <v>70</v>
      </c>
      <c r="BW1" s="8" t="s">
        <v>71</v>
      </c>
      <c r="BX1" s="8" t="s">
        <v>72</v>
      </c>
      <c r="BY1" s="8" t="s">
        <v>73</v>
      </c>
      <c r="BZ1" s="8" t="s">
        <v>74</v>
      </c>
      <c r="CA1" s="8" t="s">
        <v>75</v>
      </c>
      <c r="CB1" s="8" t="s">
        <v>76</v>
      </c>
      <c r="CC1" s="8" t="s">
        <v>77</v>
      </c>
      <c r="CD1" s="8" t="s">
        <v>78</v>
      </c>
      <c r="CE1" s="8" t="s">
        <v>79</v>
      </c>
      <c r="CF1" s="8" t="s">
        <v>80</v>
      </c>
      <c r="CG1" s="8" t="s">
        <v>81</v>
      </c>
      <c r="CH1" s="19" t="s">
        <v>82</v>
      </c>
      <c r="CI1" s="19" t="s">
        <v>83</v>
      </c>
      <c r="CJ1" s="19" t="s">
        <v>84</v>
      </c>
      <c r="CK1" s="19" t="s">
        <v>85</v>
      </c>
      <c r="CL1" s="34" t="s">
        <v>86</v>
      </c>
      <c r="CM1" s="34" t="s">
        <v>87</v>
      </c>
      <c r="CN1" s="34" t="s">
        <v>88</v>
      </c>
      <c r="CO1" s="34" t="s">
        <v>89</v>
      </c>
      <c r="CP1" s="34" t="s">
        <v>90</v>
      </c>
      <c r="CQ1" s="34" t="s">
        <v>91</v>
      </c>
      <c r="CR1" s="34" t="s">
        <v>92</v>
      </c>
      <c r="CS1" s="34" t="s">
        <v>93</v>
      </c>
      <c r="CT1" s="34" t="s">
        <v>94</v>
      </c>
      <c r="CU1" s="8" t="s">
        <v>60</v>
      </c>
      <c r="CV1" s="8" t="s">
        <v>61</v>
      </c>
      <c r="CW1" s="8" t="s">
        <v>62</v>
      </c>
      <c r="CX1" s="8" t="s">
        <v>63</v>
      </c>
      <c r="CY1" s="8" t="s">
        <v>64</v>
      </c>
      <c r="CZ1" s="8" t="s">
        <v>95</v>
      </c>
      <c r="DA1" s="8" t="s">
        <v>65</v>
      </c>
      <c r="DB1" s="8" t="s">
        <v>66</v>
      </c>
      <c r="DC1" s="8" t="s">
        <v>67</v>
      </c>
      <c r="DD1" s="8" t="s">
        <v>68</v>
      </c>
      <c r="DE1" s="8" t="s">
        <v>69</v>
      </c>
    </row>
    <row r="2" spans="1:109" ht="12" thickBot="1">
      <c r="A2" s="9" t="s">
        <v>96</v>
      </c>
      <c r="B2" s="26" t="s">
        <v>97</v>
      </c>
      <c r="C2" s="26" t="s">
        <v>98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/>
      <c r="BD2" s="9"/>
      <c r="BE2" s="9"/>
      <c r="BF2" s="9"/>
      <c r="BG2" s="9"/>
      <c r="BH2" s="9"/>
      <c r="BI2" s="9"/>
      <c r="BJ2" s="41"/>
      <c r="BK2" s="49"/>
      <c r="BL2" s="56" t="s">
        <v>99</v>
      </c>
      <c r="BM2" s="56" t="s">
        <v>99</v>
      </c>
      <c r="BN2" s="56" t="s">
        <v>99</v>
      </c>
      <c r="BO2" s="56" t="s">
        <v>99</v>
      </c>
      <c r="BP2" s="56" t="s">
        <v>99</v>
      </c>
      <c r="BQ2" s="56" t="s">
        <v>99</v>
      </c>
      <c r="BR2" s="56" t="s">
        <v>99</v>
      </c>
      <c r="BS2" s="56" t="s">
        <v>99</v>
      </c>
      <c r="BT2" s="56" t="s">
        <v>99</v>
      </c>
      <c r="BU2" s="56" t="s">
        <v>99</v>
      </c>
      <c r="BV2" s="56" t="s">
        <v>99</v>
      </c>
      <c r="BW2" s="56" t="s">
        <v>99</v>
      </c>
      <c r="BX2" s="9" t="s">
        <v>100</v>
      </c>
      <c r="BY2" s="9" t="s">
        <v>100</v>
      </c>
      <c r="BZ2" s="9" t="s">
        <v>100</v>
      </c>
      <c r="CA2" s="9" t="s">
        <v>100</v>
      </c>
      <c r="CB2" s="9" t="s">
        <v>100</v>
      </c>
      <c r="CC2" s="9" t="s">
        <v>99</v>
      </c>
      <c r="CD2" s="9" t="s">
        <v>100</v>
      </c>
      <c r="CE2" s="9" t="s">
        <v>99</v>
      </c>
      <c r="CF2" s="9" t="s">
        <v>100</v>
      </c>
      <c r="CG2" s="9" t="s">
        <v>99</v>
      </c>
      <c r="CH2" s="20"/>
      <c r="CI2" s="20"/>
      <c r="CJ2" s="20"/>
      <c r="CK2" s="20"/>
      <c r="CL2" s="12"/>
      <c r="CM2" s="12"/>
      <c r="CN2" s="12"/>
      <c r="CO2" s="12" t="s">
        <v>99</v>
      </c>
      <c r="CP2" s="12" t="s">
        <v>101</v>
      </c>
      <c r="CQ2" s="12" t="s">
        <v>101</v>
      </c>
      <c r="CR2" s="12"/>
      <c r="CS2" s="12"/>
      <c r="CT2" s="12"/>
      <c r="CU2" s="56" t="s">
        <v>99</v>
      </c>
      <c r="CV2" s="56" t="s">
        <v>99</v>
      </c>
      <c r="CW2" s="56" t="s">
        <v>99</v>
      </c>
      <c r="CX2" s="56" t="s">
        <v>99</v>
      </c>
      <c r="CY2" s="56" t="s">
        <v>99</v>
      </c>
      <c r="CZ2" s="56" t="s">
        <v>99</v>
      </c>
      <c r="DA2" s="56" t="s">
        <v>99</v>
      </c>
      <c r="DB2" s="56" t="s">
        <v>99</v>
      </c>
      <c r="DC2" s="56" t="s">
        <v>99</v>
      </c>
      <c r="DD2" s="56" t="s">
        <v>99</v>
      </c>
      <c r="DE2" s="56" t="s">
        <v>99</v>
      </c>
    </row>
    <row r="3" spans="2:84" ht="13.5" thickTop="1">
      <c r="B3" s="1" t="s">
        <v>102</v>
      </c>
      <c r="C3" s="27"/>
      <c r="E3" s="7">
        <v>7.35</v>
      </c>
      <c r="F3" s="7">
        <v>3</v>
      </c>
      <c r="M3" s="7">
        <v>0.67</v>
      </c>
      <c r="N3" s="7">
        <v>15</v>
      </c>
      <c r="R3" s="7">
        <v>1.3</v>
      </c>
      <c r="U3" s="7">
        <v>0.0019999999999999996</v>
      </c>
      <c r="Y3" s="7">
        <v>155</v>
      </c>
      <c r="Z3" s="7">
        <v>155</v>
      </c>
      <c r="AA3" s="7">
        <v>18.8</v>
      </c>
      <c r="AD3" s="7">
        <v>0.95</v>
      </c>
      <c r="AE3" s="7">
        <v>1.8</v>
      </c>
      <c r="AF3" s="7">
        <v>17</v>
      </c>
      <c r="AG3" s="7">
        <v>17</v>
      </c>
      <c r="AI3" s="7">
        <v>1.5</v>
      </c>
      <c r="AN3" s="7">
        <v>170</v>
      </c>
      <c r="AR3" s="7">
        <v>43</v>
      </c>
      <c r="AT3" s="7">
        <v>12</v>
      </c>
      <c r="AW3" s="7">
        <v>0.44</v>
      </c>
      <c r="AX3" s="7">
        <v>1.7</v>
      </c>
      <c r="AZ3" s="7">
        <v>500</v>
      </c>
      <c r="BA3" s="7">
        <v>50</v>
      </c>
      <c r="BB3" s="7">
        <v>1.5</v>
      </c>
      <c r="BH3" s="7">
        <v>0.037</v>
      </c>
      <c r="BI3" s="7">
        <v>110</v>
      </c>
      <c r="BX3" s="7">
        <v>12.5</v>
      </c>
      <c r="BY3" s="7"/>
      <c r="BZ3" s="7">
        <v>1.25</v>
      </c>
      <c r="CA3" s="7">
        <v>30</v>
      </c>
      <c r="CB3" s="7">
        <v>325</v>
      </c>
      <c r="CD3" s="7">
        <v>5</v>
      </c>
      <c r="CF3" s="7">
        <v>0.75</v>
      </c>
    </row>
    <row r="4" spans="1:98" ht="12" thickBot="1">
      <c r="A4" s="26" t="s">
        <v>103</v>
      </c>
      <c r="B4" s="26" t="s">
        <v>104</v>
      </c>
      <c r="C4" s="28"/>
      <c r="D4" s="9">
        <v>700</v>
      </c>
      <c r="E4" s="9">
        <v>1</v>
      </c>
      <c r="F4" s="9">
        <v>10</v>
      </c>
      <c r="G4" s="9">
        <v>3</v>
      </c>
      <c r="H4" s="9">
        <v>40</v>
      </c>
      <c r="I4" s="9">
        <v>0.1</v>
      </c>
      <c r="J4" s="9"/>
      <c r="K4" s="9"/>
      <c r="L4" s="9"/>
      <c r="M4" s="9">
        <v>3</v>
      </c>
      <c r="N4" s="9">
        <v>100</v>
      </c>
      <c r="O4" s="9">
        <v>10</v>
      </c>
      <c r="P4" s="12"/>
      <c r="Q4" s="12"/>
      <c r="R4" s="9">
        <v>60</v>
      </c>
      <c r="S4" s="12"/>
      <c r="T4" s="9">
        <v>300</v>
      </c>
      <c r="U4" s="9">
        <v>0.003999999999999999</v>
      </c>
      <c r="V4" s="12"/>
      <c r="W4" s="12"/>
      <c r="X4" s="12"/>
      <c r="Y4" s="9">
        <v>600</v>
      </c>
      <c r="Z4" s="9">
        <v>600</v>
      </c>
      <c r="AA4" s="9">
        <v>10</v>
      </c>
      <c r="AB4" s="9">
        <v>1000</v>
      </c>
      <c r="AC4" s="9">
        <v>70</v>
      </c>
      <c r="AD4" s="9">
        <v>4</v>
      </c>
      <c r="AE4" s="9">
        <v>6</v>
      </c>
      <c r="AF4" s="9">
        <v>70</v>
      </c>
      <c r="AG4" s="9">
        <v>100</v>
      </c>
      <c r="AH4" s="12"/>
      <c r="AI4" s="9">
        <v>5</v>
      </c>
      <c r="AJ4" s="12"/>
      <c r="AK4" s="12"/>
      <c r="AL4" s="9">
        <v>2</v>
      </c>
      <c r="AM4" s="9">
        <v>2</v>
      </c>
      <c r="AN4" s="9">
        <v>700</v>
      </c>
      <c r="AO4" s="9">
        <v>1000</v>
      </c>
      <c r="AP4" s="9"/>
      <c r="AQ4" s="9"/>
      <c r="AR4" s="9">
        <v>300</v>
      </c>
      <c r="AS4" s="9">
        <v>300</v>
      </c>
      <c r="AT4" s="9">
        <v>50</v>
      </c>
      <c r="AU4" s="9"/>
      <c r="AV4" s="9">
        <v>20</v>
      </c>
      <c r="AW4" s="9">
        <v>2</v>
      </c>
      <c r="AX4" s="9">
        <v>7</v>
      </c>
      <c r="AY4" s="9">
        <v>100</v>
      </c>
      <c r="AZ4" s="9">
        <v>1000</v>
      </c>
      <c r="BA4" s="9">
        <v>600</v>
      </c>
      <c r="BB4" s="9">
        <v>3</v>
      </c>
      <c r="BC4" s="9">
        <v>30</v>
      </c>
      <c r="BD4" s="9">
        <v>2000</v>
      </c>
      <c r="BE4" s="9">
        <v>40</v>
      </c>
      <c r="BF4" s="9">
        <v>200000</v>
      </c>
      <c r="BG4" s="9"/>
      <c r="BH4" s="9">
        <v>0.1</v>
      </c>
      <c r="BI4" s="9">
        <v>1000</v>
      </c>
      <c r="BJ4" s="43"/>
      <c r="BK4" s="51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9">
        <v>0.2</v>
      </c>
      <c r="BY4" s="9"/>
      <c r="BZ4" s="9">
        <v>4</v>
      </c>
      <c r="CA4" s="9">
        <v>100</v>
      </c>
      <c r="CB4" s="9">
        <v>1000</v>
      </c>
      <c r="CC4" s="12"/>
      <c r="CD4" s="9">
        <v>20</v>
      </c>
      <c r="CE4" s="9">
        <v>0.3</v>
      </c>
      <c r="CF4" s="9">
        <v>1</v>
      </c>
      <c r="CG4" s="9">
        <v>0.7</v>
      </c>
      <c r="CH4" s="21"/>
      <c r="CI4" s="21"/>
      <c r="CJ4" s="21"/>
      <c r="CK4" s="21"/>
      <c r="CL4" s="12"/>
      <c r="CM4" s="12"/>
      <c r="CN4" s="12"/>
      <c r="CO4" s="12"/>
      <c r="CP4" s="12"/>
      <c r="CQ4" s="12"/>
      <c r="CR4" s="12"/>
      <c r="CS4" s="12"/>
      <c r="CT4" s="12"/>
    </row>
    <row r="5" spans="2:89" ht="10.5" customHeight="1" thickTop="1">
      <c r="B5" s="4"/>
      <c r="C5" s="29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4"/>
      <c r="T5" s="13"/>
      <c r="U5" s="13"/>
      <c r="V5" s="14"/>
      <c r="W5" s="14"/>
      <c r="X5" s="14"/>
      <c r="Y5" s="13"/>
      <c r="Z5" s="13"/>
      <c r="AA5" s="13"/>
      <c r="AB5" s="13"/>
      <c r="AC5" s="13"/>
      <c r="AD5" s="13"/>
      <c r="AE5" s="13"/>
      <c r="AF5" s="13"/>
      <c r="AG5" s="13"/>
      <c r="AH5" s="14"/>
      <c r="AI5" s="13"/>
      <c r="AJ5" s="14"/>
      <c r="AK5" s="14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44" t="str">
        <f aca="true" t="shared" si="0" ref="BJ5:BJ59">IF(COUNTA(A5)=1,IF(SUM(D5:BI5)=0,"ND",SUM(D5:BI5))," ")</f>
        <v> </v>
      </c>
      <c r="BK5" s="52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13"/>
      <c r="BY5" s="13"/>
      <c r="BZ5" s="13"/>
      <c r="CA5" s="13"/>
      <c r="CB5" s="13"/>
      <c r="CC5" s="14"/>
      <c r="CD5" s="13"/>
      <c r="CE5" s="13"/>
      <c r="CF5" s="13"/>
      <c r="CG5" s="13"/>
      <c r="CI5" s="22"/>
      <c r="CJ5" s="22"/>
      <c r="CK5" s="22"/>
    </row>
    <row r="6" spans="1:89" ht="10.5" customHeight="1">
      <c r="A6" s="6" t="s">
        <v>105</v>
      </c>
      <c r="B6" s="4">
        <v>33129</v>
      </c>
      <c r="C6" s="29" t="s">
        <v>106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4"/>
      <c r="T6" s="13"/>
      <c r="U6" s="13"/>
      <c r="V6" s="14"/>
      <c r="W6" s="14"/>
      <c r="X6" s="14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3"/>
      <c r="AJ6" s="14"/>
      <c r="AK6" s="14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44" t="str">
        <f t="shared" si="0"/>
        <v>ND</v>
      </c>
      <c r="BK6" s="50">
        <f>COUNTA(D6:BI6)</f>
        <v>0</v>
      </c>
      <c r="BX6" s="13" t="s">
        <v>107</v>
      </c>
      <c r="BY6" s="13"/>
      <c r="BZ6" s="13" t="s">
        <v>107</v>
      </c>
      <c r="CA6" s="13">
        <v>1.6</v>
      </c>
      <c r="CB6" s="13">
        <v>3.1</v>
      </c>
      <c r="CC6" s="14">
        <v>0.014</v>
      </c>
      <c r="CD6" s="13" t="s">
        <v>107</v>
      </c>
      <c r="CE6" s="13">
        <v>0.01</v>
      </c>
      <c r="CF6" s="13" t="s">
        <v>107</v>
      </c>
      <c r="CG6" s="13" t="s">
        <v>107</v>
      </c>
      <c r="CH6" s="5">
        <v>21.780000000000086</v>
      </c>
      <c r="CI6" s="5">
        <v>908.21</v>
      </c>
      <c r="CJ6" s="22">
        <v>886.43</v>
      </c>
      <c r="CK6" s="22"/>
    </row>
    <row r="7" spans="1:89" ht="10.5" customHeight="1">
      <c r="A7" s="6" t="s">
        <v>105</v>
      </c>
      <c r="B7" s="4">
        <v>33185</v>
      </c>
      <c r="C7" s="29" t="s">
        <v>106</v>
      </c>
      <c r="D7" s="13">
        <v>15.5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4"/>
      <c r="T7" s="13"/>
      <c r="U7" s="13"/>
      <c r="V7" s="14"/>
      <c r="W7" s="14"/>
      <c r="X7" s="14"/>
      <c r="Y7" s="13"/>
      <c r="Z7" s="13"/>
      <c r="AA7" s="13"/>
      <c r="AB7" s="13"/>
      <c r="AC7" s="13"/>
      <c r="AD7" s="13"/>
      <c r="AE7" s="13"/>
      <c r="AF7" s="13"/>
      <c r="AG7" s="13"/>
      <c r="AH7" s="14"/>
      <c r="AI7" s="13"/>
      <c r="AJ7" s="14"/>
      <c r="AK7" s="14"/>
      <c r="AL7" s="13"/>
      <c r="AM7" s="13"/>
      <c r="AN7" s="13"/>
      <c r="AO7" s="13"/>
      <c r="AP7" s="13"/>
      <c r="AQ7" s="13"/>
      <c r="AR7" s="13">
        <v>13.5</v>
      </c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>
        <v>0.6</v>
      </c>
      <c r="BJ7" s="44" t="s">
        <v>108</v>
      </c>
      <c r="BK7" s="50">
        <f aca="true" t="shared" si="1" ref="BK7:BK22">COUNTA(D7:BI7)</f>
        <v>3</v>
      </c>
      <c r="BX7" s="13" t="s">
        <v>107</v>
      </c>
      <c r="BY7" s="13"/>
      <c r="BZ7" s="13" t="s">
        <v>107</v>
      </c>
      <c r="CA7" s="13">
        <v>2</v>
      </c>
      <c r="CB7" s="13">
        <v>8.9</v>
      </c>
      <c r="CC7" s="14">
        <v>0.013</v>
      </c>
      <c r="CD7" s="13" t="s">
        <v>107</v>
      </c>
      <c r="CE7" s="13" t="s">
        <v>107</v>
      </c>
      <c r="CF7" s="13" t="s">
        <v>107</v>
      </c>
      <c r="CG7" s="13" t="s">
        <v>107</v>
      </c>
      <c r="CH7" s="5">
        <v>21.54</v>
      </c>
      <c r="CI7" s="5">
        <v>908.21</v>
      </c>
      <c r="CJ7" s="22">
        <f>+CI7-CH7</f>
        <v>886.6700000000001</v>
      </c>
      <c r="CK7" s="22"/>
    </row>
    <row r="8" spans="1:89" ht="10.5" customHeight="1">
      <c r="A8" s="6" t="s">
        <v>105</v>
      </c>
      <c r="B8" s="4">
        <v>33337</v>
      </c>
      <c r="C8" s="29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>
        <v>1.2</v>
      </c>
      <c r="S8" s="14"/>
      <c r="T8" s="13"/>
      <c r="U8" s="13"/>
      <c r="V8" s="14"/>
      <c r="W8" s="14"/>
      <c r="X8" s="14"/>
      <c r="Y8" s="13"/>
      <c r="Z8" s="13"/>
      <c r="AA8" s="13"/>
      <c r="AB8" s="13"/>
      <c r="AC8" s="13"/>
      <c r="AD8" s="13"/>
      <c r="AE8" s="13"/>
      <c r="AF8" s="13"/>
      <c r="AG8" s="13"/>
      <c r="AH8" s="14"/>
      <c r="AI8" s="13"/>
      <c r="AJ8" s="14"/>
      <c r="AK8" s="14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44">
        <f t="shared" si="0"/>
        <v>1.2</v>
      </c>
      <c r="BK8" s="50">
        <f t="shared" si="1"/>
        <v>1</v>
      </c>
      <c r="BX8" s="13"/>
      <c r="BY8" s="13"/>
      <c r="BZ8" s="13"/>
      <c r="CA8" s="13"/>
      <c r="CB8" s="13"/>
      <c r="CC8" s="14"/>
      <c r="CD8" s="13"/>
      <c r="CE8" s="13"/>
      <c r="CF8" s="13"/>
      <c r="CG8" s="13"/>
      <c r="CH8" s="5">
        <v>21.83</v>
      </c>
      <c r="CI8" s="5">
        <v>908.21</v>
      </c>
      <c r="CJ8" s="22">
        <v>886.38</v>
      </c>
      <c r="CK8" s="22"/>
    </row>
    <row r="9" spans="1:88" ht="10.5" customHeight="1">
      <c r="A9" s="6" t="s">
        <v>105</v>
      </c>
      <c r="B9" s="4">
        <v>33430</v>
      </c>
      <c r="C9" s="2" t="s">
        <v>106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4"/>
      <c r="T9" s="13"/>
      <c r="U9" s="13"/>
      <c r="V9" s="14"/>
      <c r="W9" s="14"/>
      <c r="X9" s="14"/>
      <c r="Y9" s="13"/>
      <c r="Z9" s="13"/>
      <c r="AA9" s="13"/>
      <c r="AB9" s="13"/>
      <c r="AC9" s="13"/>
      <c r="AD9" s="13"/>
      <c r="AE9" s="13"/>
      <c r="AF9" s="13"/>
      <c r="AG9" s="13"/>
      <c r="AH9" s="14"/>
      <c r="AI9" s="13"/>
      <c r="AJ9" s="14"/>
      <c r="AK9" s="14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44" t="str">
        <f t="shared" si="0"/>
        <v>ND</v>
      </c>
      <c r="BK9" s="50">
        <f t="shared" si="1"/>
        <v>0</v>
      </c>
      <c r="BX9" s="13" t="s">
        <v>107</v>
      </c>
      <c r="BY9" s="13"/>
      <c r="BZ9" s="13" t="s">
        <v>107</v>
      </c>
      <c r="CA9" s="13">
        <v>1.2</v>
      </c>
      <c r="CB9" s="13">
        <v>1.3</v>
      </c>
      <c r="CC9" s="14">
        <v>0.0171</v>
      </c>
      <c r="CD9" s="13" t="s">
        <v>107</v>
      </c>
      <c r="CE9" s="13" t="s">
        <v>107</v>
      </c>
      <c r="CF9" s="13"/>
      <c r="CG9" s="13">
        <v>0.01</v>
      </c>
      <c r="CH9" s="5">
        <v>20.690000000000055</v>
      </c>
      <c r="CI9" s="5">
        <v>908.21</v>
      </c>
      <c r="CJ9" s="5">
        <v>887.52</v>
      </c>
    </row>
    <row r="10" spans="1:88" ht="10.5" customHeight="1">
      <c r="A10" s="6" t="s">
        <v>105</v>
      </c>
      <c r="B10" s="4">
        <v>33529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4"/>
      <c r="T10" s="13"/>
      <c r="U10" s="13"/>
      <c r="V10" s="14"/>
      <c r="W10" s="14"/>
      <c r="X10" s="14"/>
      <c r="Y10" s="13"/>
      <c r="Z10" s="13"/>
      <c r="AA10" s="13"/>
      <c r="AB10" s="13"/>
      <c r="AC10" s="13"/>
      <c r="AD10" s="13"/>
      <c r="AE10" s="13"/>
      <c r="AF10" s="13"/>
      <c r="AG10" s="13"/>
      <c r="AH10" s="14"/>
      <c r="AI10" s="13"/>
      <c r="AJ10" s="14"/>
      <c r="AK10" s="14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44" t="str">
        <f t="shared" si="0"/>
        <v>ND</v>
      </c>
      <c r="BK10" s="50">
        <f t="shared" si="1"/>
        <v>0</v>
      </c>
      <c r="BX10" s="13"/>
      <c r="BY10" s="13"/>
      <c r="BZ10" s="13"/>
      <c r="CA10" s="13"/>
      <c r="CB10" s="13"/>
      <c r="CC10" s="14"/>
      <c r="CD10" s="13"/>
      <c r="CE10" s="13"/>
      <c r="CF10" s="13"/>
      <c r="CG10" s="13"/>
      <c r="CH10" s="5">
        <v>20.780000000000086</v>
      </c>
      <c r="CI10" s="5">
        <v>908.21</v>
      </c>
      <c r="CJ10" s="5">
        <v>887.43</v>
      </c>
    </row>
    <row r="11" spans="1:88" ht="10.5" customHeight="1">
      <c r="A11" s="6" t="s">
        <v>105</v>
      </c>
      <c r="B11" s="4">
        <v>33710</v>
      </c>
      <c r="C11" s="2" t="s">
        <v>106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>
        <v>4</v>
      </c>
      <c r="S11" s="14"/>
      <c r="T11" s="13"/>
      <c r="U11" s="13"/>
      <c r="V11" s="14"/>
      <c r="W11" s="14"/>
      <c r="X11" s="14"/>
      <c r="Y11" s="13"/>
      <c r="Z11" s="13"/>
      <c r="AA11" s="13"/>
      <c r="AB11" s="13"/>
      <c r="AC11" s="13"/>
      <c r="AD11" s="13"/>
      <c r="AE11" s="13"/>
      <c r="AF11" s="13"/>
      <c r="AG11" s="13"/>
      <c r="AH11" s="14"/>
      <c r="AI11" s="13"/>
      <c r="AJ11" s="14"/>
      <c r="AK11" s="14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44">
        <f t="shared" si="0"/>
        <v>4</v>
      </c>
      <c r="BK11" s="50">
        <f t="shared" si="1"/>
        <v>1</v>
      </c>
      <c r="BX11" s="13"/>
      <c r="BY11" s="13"/>
      <c r="BZ11" s="13"/>
      <c r="CA11" s="13"/>
      <c r="CB11" s="13"/>
      <c r="CC11" s="14"/>
      <c r="CD11" s="13"/>
      <c r="CE11" s="13"/>
      <c r="CF11" s="13"/>
      <c r="CG11" s="13"/>
      <c r="CH11" s="5">
        <v>20.81000000000006</v>
      </c>
      <c r="CI11" s="5">
        <v>908.21</v>
      </c>
      <c r="CJ11" s="5">
        <v>887.4</v>
      </c>
    </row>
    <row r="12" spans="1:88" ht="10.5" customHeight="1">
      <c r="A12" s="6" t="s">
        <v>105</v>
      </c>
      <c r="B12" s="4">
        <v>33799</v>
      </c>
      <c r="C12" s="2" t="s">
        <v>106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>
        <v>1.3</v>
      </c>
      <c r="S12" s="14"/>
      <c r="T12" s="13"/>
      <c r="U12" s="13"/>
      <c r="V12" s="14"/>
      <c r="W12" s="14"/>
      <c r="X12" s="14"/>
      <c r="Y12" s="13"/>
      <c r="Z12" s="13"/>
      <c r="AA12" s="13"/>
      <c r="AB12" s="13"/>
      <c r="AC12" s="13"/>
      <c r="AD12" s="13"/>
      <c r="AE12" s="13"/>
      <c r="AF12" s="13"/>
      <c r="AG12" s="13"/>
      <c r="AH12" s="14"/>
      <c r="AI12" s="13"/>
      <c r="AJ12" s="14"/>
      <c r="AK12" s="14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44">
        <f t="shared" si="0"/>
        <v>1.3</v>
      </c>
      <c r="BK12" s="50">
        <f t="shared" si="1"/>
        <v>1</v>
      </c>
      <c r="BX12" s="13" t="s">
        <v>107</v>
      </c>
      <c r="BY12" s="13"/>
      <c r="BZ12" s="13">
        <v>0.4</v>
      </c>
      <c r="CA12" s="13">
        <v>1.3</v>
      </c>
      <c r="CB12" s="13">
        <v>29.8</v>
      </c>
      <c r="CC12" s="14">
        <v>0.0228</v>
      </c>
      <c r="CD12" s="13" t="s">
        <v>107</v>
      </c>
      <c r="CE12" s="13" t="s">
        <v>107</v>
      </c>
      <c r="CF12" s="13"/>
      <c r="CG12" s="13" t="s">
        <v>107</v>
      </c>
      <c r="CH12" s="5">
        <v>20.65000000000009</v>
      </c>
      <c r="CI12" s="5">
        <v>908.21</v>
      </c>
      <c r="CJ12" s="5">
        <v>887.56</v>
      </c>
    </row>
    <row r="13" spans="1:88" ht="10.5" customHeight="1">
      <c r="A13" s="6" t="s">
        <v>105</v>
      </c>
      <c r="B13" s="4">
        <v>33921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4"/>
      <c r="T13" s="13"/>
      <c r="U13" s="13"/>
      <c r="V13" s="14"/>
      <c r="W13" s="14"/>
      <c r="X13" s="14"/>
      <c r="Y13" s="13"/>
      <c r="Z13" s="13"/>
      <c r="AA13" s="13"/>
      <c r="AB13" s="13"/>
      <c r="AC13" s="13"/>
      <c r="AD13" s="13"/>
      <c r="AE13" s="13"/>
      <c r="AF13" s="13"/>
      <c r="AG13" s="13"/>
      <c r="AH13" s="14"/>
      <c r="AI13" s="13"/>
      <c r="AJ13" s="14"/>
      <c r="AK13" s="14"/>
      <c r="AL13" s="13"/>
      <c r="AM13" s="13"/>
      <c r="AN13" s="13"/>
      <c r="AO13" s="13"/>
      <c r="AP13" s="13"/>
      <c r="AQ13" s="13"/>
      <c r="AR13" s="13"/>
      <c r="AS13" s="13"/>
      <c r="AT13" s="13">
        <v>3.8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44">
        <f t="shared" si="0"/>
        <v>3.8</v>
      </c>
      <c r="BK13" s="50">
        <f t="shared" si="1"/>
        <v>1</v>
      </c>
      <c r="BX13" s="13"/>
      <c r="BY13" s="13"/>
      <c r="BZ13" s="13"/>
      <c r="CA13" s="13"/>
      <c r="CB13" s="13"/>
      <c r="CC13" s="14"/>
      <c r="CD13" s="13"/>
      <c r="CE13" s="13"/>
      <c r="CF13" s="13"/>
      <c r="CG13" s="13"/>
      <c r="CH13" s="5">
        <v>21.410000000000082</v>
      </c>
      <c r="CI13" s="5">
        <v>908.21</v>
      </c>
      <c r="CJ13" s="5">
        <v>886.8</v>
      </c>
    </row>
    <row r="14" spans="1:88" ht="10.5" customHeight="1">
      <c r="A14" s="6" t="s">
        <v>105</v>
      </c>
      <c r="B14" s="4">
        <v>34061</v>
      </c>
      <c r="C14" s="2" t="s">
        <v>106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4"/>
      <c r="T14" s="13"/>
      <c r="U14" s="13"/>
      <c r="V14" s="14"/>
      <c r="W14" s="14"/>
      <c r="X14" s="14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3"/>
      <c r="AJ14" s="14"/>
      <c r="AK14" s="14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44" t="str">
        <f t="shared" si="0"/>
        <v>ND</v>
      </c>
      <c r="BK14" s="50">
        <f t="shared" si="1"/>
        <v>0</v>
      </c>
      <c r="BX14" s="13"/>
      <c r="BY14" s="13"/>
      <c r="BZ14" s="13"/>
      <c r="CA14" s="13"/>
      <c r="CB14" s="13"/>
      <c r="CC14" s="14"/>
      <c r="CD14" s="13"/>
      <c r="CE14" s="13"/>
      <c r="CF14" s="13"/>
      <c r="CG14" s="13"/>
      <c r="CH14" s="5">
        <v>21.690000000000055</v>
      </c>
      <c r="CI14" s="5">
        <v>908.21</v>
      </c>
      <c r="CJ14" s="5">
        <v>886.52</v>
      </c>
    </row>
    <row r="15" spans="1:88" ht="10.5" customHeight="1">
      <c r="A15" s="6" t="s">
        <v>105</v>
      </c>
      <c r="B15" s="2">
        <v>34171</v>
      </c>
      <c r="C15" s="2" t="s">
        <v>106</v>
      </c>
      <c r="BJ15" s="44" t="str">
        <f t="shared" si="0"/>
        <v>ND</v>
      </c>
      <c r="BK15" s="50">
        <f t="shared" si="1"/>
        <v>0</v>
      </c>
      <c r="BX15" s="6" t="s">
        <v>107</v>
      </c>
      <c r="BZ15" s="6" t="s">
        <v>107</v>
      </c>
      <c r="CA15" s="6" t="s">
        <v>107</v>
      </c>
      <c r="CB15" s="6">
        <v>14</v>
      </c>
      <c r="CC15" s="6" t="s">
        <v>107</v>
      </c>
      <c r="CD15" s="6" t="s">
        <v>107</v>
      </c>
      <c r="CE15" s="6">
        <v>0.013</v>
      </c>
      <c r="CG15" s="6">
        <v>0.044</v>
      </c>
      <c r="CH15" s="5">
        <v>19.75</v>
      </c>
      <c r="CI15" s="5">
        <v>908.21</v>
      </c>
      <c r="CJ15" s="5">
        <v>888.46</v>
      </c>
    </row>
    <row r="16" spans="1:88" ht="10.5" customHeight="1">
      <c r="A16" s="6" t="s">
        <v>105</v>
      </c>
      <c r="B16" s="2">
        <v>34260</v>
      </c>
      <c r="C16" s="2" t="s">
        <v>106</v>
      </c>
      <c r="R16" s="6">
        <v>1.1</v>
      </c>
      <c r="BJ16" s="44">
        <f t="shared" si="0"/>
        <v>1.1</v>
      </c>
      <c r="BK16" s="50">
        <f t="shared" si="1"/>
        <v>1</v>
      </c>
      <c r="CH16" s="5">
        <v>20.440000000000055</v>
      </c>
      <c r="CI16" s="5">
        <v>908.21</v>
      </c>
      <c r="CJ16" s="5">
        <v>887.77</v>
      </c>
    </row>
    <row r="17" spans="1:86" ht="10.5" customHeight="1">
      <c r="A17" s="6" t="s">
        <v>105</v>
      </c>
      <c r="B17" s="2">
        <v>34424</v>
      </c>
      <c r="C17" s="2" t="s">
        <v>106</v>
      </c>
      <c r="R17" s="6">
        <v>1.4</v>
      </c>
      <c r="BJ17" s="44">
        <f t="shared" si="0"/>
        <v>1.4</v>
      </c>
      <c r="BK17" s="50">
        <f t="shared" si="1"/>
        <v>1</v>
      </c>
      <c r="CH17" s="5" t="s">
        <v>103</v>
      </c>
    </row>
    <row r="18" spans="1:88" ht="10.5" customHeight="1">
      <c r="A18" s="6" t="s">
        <v>105</v>
      </c>
      <c r="B18" s="2">
        <v>34547</v>
      </c>
      <c r="C18" s="2" t="s">
        <v>106</v>
      </c>
      <c r="BJ18" s="44" t="str">
        <f t="shared" si="0"/>
        <v>ND</v>
      </c>
      <c r="BK18" s="50">
        <f t="shared" si="1"/>
        <v>0</v>
      </c>
      <c r="CH18" s="5">
        <v>20.57000000000005</v>
      </c>
      <c r="CI18" s="5">
        <v>908.21</v>
      </c>
      <c r="CJ18" s="5">
        <v>887.64</v>
      </c>
    </row>
    <row r="19" spans="1:88" ht="10.5" customHeight="1">
      <c r="A19" s="6" t="s">
        <v>105</v>
      </c>
      <c r="B19" s="2">
        <v>34624</v>
      </c>
      <c r="C19" s="2" t="s">
        <v>106</v>
      </c>
      <c r="BJ19" s="44" t="str">
        <f t="shared" si="0"/>
        <v>ND</v>
      </c>
      <c r="BK19" s="50">
        <f t="shared" si="1"/>
        <v>0</v>
      </c>
      <c r="CH19" s="5">
        <v>21.84</v>
      </c>
      <c r="CI19" s="5">
        <v>908.21</v>
      </c>
      <c r="CJ19" s="5">
        <f aca="true" t="shared" si="2" ref="CJ19:CJ32">+CI19-CH19</f>
        <v>886.37</v>
      </c>
    </row>
    <row r="20" spans="1:88" ht="10.5" customHeight="1">
      <c r="A20" s="6" t="s">
        <v>105</v>
      </c>
      <c r="B20" s="2">
        <v>34795</v>
      </c>
      <c r="C20" s="2" t="s">
        <v>106</v>
      </c>
      <c r="BJ20" s="44" t="str">
        <f t="shared" si="0"/>
        <v>ND</v>
      </c>
      <c r="BK20" s="50">
        <f t="shared" si="1"/>
        <v>0</v>
      </c>
      <c r="CH20" s="5">
        <v>20.87</v>
      </c>
      <c r="CI20" s="5">
        <v>908.21</v>
      </c>
      <c r="CJ20" s="5">
        <f t="shared" si="2"/>
        <v>887.34</v>
      </c>
    </row>
    <row r="21" spans="1:88" ht="10.5" customHeight="1">
      <c r="A21" s="6" t="s">
        <v>105</v>
      </c>
      <c r="B21" s="2">
        <v>34913</v>
      </c>
      <c r="C21" s="2" t="s">
        <v>106</v>
      </c>
      <c r="BJ21" s="44" t="str">
        <f t="shared" si="0"/>
        <v>ND</v>
      </c>
      <c r="BK21" s="50">
        <f t="shared" si="1"/>
        <v>0</v>
      </c>
      <c r="CH21" s="5">
        <v>20.28</v>
      </c>
      <c r="CI21" s="5">
        <v>908.21</v>
      </c>
      <c r="CJ21" s="5">
        <f t="shared" si="2"/>
        <v>887.9300000000001</v>
      </c>
    </row>
    <row r="22" spans="1:88" ht="10.5" customHeight="1">
      <c r="A22" s="6" t="s">
        <v>105</v>
      </c>
      <c r="B22" s="2">
        <v>34992</v>
      </c>
      <c r="C22" s="2" t="s">
        <v>106</v>
      </c>
      <c r="R22" s="6">
        <v>1</v>
      </c>
      <c r="BJ22" s="44">
        <f t="shared" si="0"/>
        <v>1</v>
      </c>
      <c r="BK22" s="50">
        <f t="shared" si="1"/>
        <v>1</v>
      </c>
      <c r="CH22" s="5">
        <v>19.86</v>
      </c>
      <c r="CI22" s="5">
        <v>908.21</v>
      </c>
      <c r="CJ22" s="5">
        <f t="shared" si="2"/>
        <v>888.35</v>
      </c>
    </row>
    <row r="23" spans="1:90" ht="10.5" customHeight="1">
      <c r="A23" s="6" t="s">
        <v>105</v>
      </c>
      <c r="B23" s="2">
        <v>35168</v>
      </c>
      <c r="C23" s="2" t="s">
        <v>109</v>
      </c>
      <c r="H23" s="6">
        <v>0.5</v>
      </c>
      <c r="R23" s="6">
        <v>5.5</v>
      </c>
      <c r="BJ23" s="44">
        <f t="shared" si="0"/>
        <v>6</v>
      </c>
      <c r="BK23" s="50">
        <f aca="true" t="shared" si="3" ref="BK23:BK31">COUNTA(D23:BI23)</f>
        <v>2</v>
      </c>
      <c r="CH23" s="5">
        <v>20.11</v>
      </c>
      <c r="CI23" s="5">
        <v>908.21</v>
      </c>
      <c r="CJ23" s="5">
        <f t="shared" si="2"/>
        <v>888.1</v>
      </c>
      <c r="CL23" s="6">
        <v>1.9</v>
      </c>
    </row>
    <row r="24" spans="1:90" ht="10.5" customHeight="1">
      <c r="A24" s="6" t="s">
        <v>105</v>
      </c>
      <c r="B24" s="2">
        <v>35248</v>
      </c>
      <c r="C24" s="2" t="s">
        <v>109</v>
      </c>
      <c r="R24" s="6">
        <v>0.8</v>
      </c>
      <c r="BJ24" s="44">
        <f t="shared" si="0"/>
        <v>0.8</v>
      </c>
      <c r="BK24" s="50">
        <f t="shared" si="3"/>
        <v>1</v>
      </c>
      <c r="CH24" s="5">
        <v>19.61</v>
      </c>
      <c r="CI24" s="5">
        <v>908.21</v>
      </c>
      <c r="CJ24" s="5">
        <f t="shared" si="2"/>
        <v>888.6</v>
      </c>
      <c r="CL24" s="6">
        <v>0.6</v>
      </c>
    </row>
    <row r="25" spans="1:90" ht="10.5" customHeight="1">
      <c r="A25" s="6" t="s">
        <v>105</v>
      </c>
      <c r="B25" s="2">
        <v>35374</v>
      </c>
      <c r="C25" s="2" t="s">
        <v>109</v>
      </c>
      <c r="R25" s="6">
        <v>0.3</v>
      </c>
      <c r="BJ25" s="44">
        <f t="shared" si="0"/>
        <v>0.3</v>
      </c>
      <c r="BK25" s="50">
        <f t="shared" si="3"/>
        <v>1</v>
      </c>
      <c r="CH25" s="35">
        <v>21.08</v>
      </c>
      <c r="CI25" s="5">
        <v>908.21</v>
      </c>
      <c r="CJ25" s="5">
        <f t="shared" si="2"/>
        <v>887.13</v>
      </c>
      <c r="CL25" s="6">
        <v>0.8</v>
      </c>
    </row>
    <row r="26" spans="1:95" ht="10.5" customHeight="1">
      <c r="A26" s="6" t="s">
        <v>105</v>
      </c>
      <c r="B26" s="2">
        <v>35541</v>
      </c>
      <c r="C26" s="2" t="s">
        <v>109</v>
      </c>
      <c r="R26" s="6">
        <v>0.2</v>
      </c>
      <c r="BJ26" s="44">
        <f t="shared" si="0"/>
        <v>0.2</v>
      </c>
      <c r="BK26" s="50">
        <f t="shared" si="3"/>
        <v>1</v>
      </c>
      <c r="CH26" s="35">
        <v>20.29</v>
      </c>
      <c r="CI26" s="5">
        <v>908.21</v>
      </c>
      <c r="CJ26" s="5">
        <f t="shared" si="2"/>
        <v>887.9200000000001</v>
      </c>
      <c r="CK26" s="36">
        <v>4.1</v>
      </c>
      <c r="CL26" s="37">
        <v>0.7</v>
      </c>
      <c r="CM26" s="37">
        <v>429</v>
      </c>
      <c r="CN26" s="36">
        <v>7.49</v>
      </c>
      <c r="CO26" s="61"/>
      <c r="CP26" s="61"/>
      <c r="CQ26" s="61"/>
    </row>
    <row r="27" spans="1:95" ht="10.5" customHeight="1">
      <c r="A27" s="6" t="s">
        <v>105</v>
      </c>
      <c r="B27" s="2">
        <v>35640</v>
      </c>
      <c r="C27" s="2" t="s">
        <v>109</v>
      </c>
      <c r="R27" s="6">
        <v>1.2</v>
      </c>
      <c r="BJ27" s="44">
        <f t="shared" si="0"/>
        <v>1.2</v>
      </c>
      <c r="BK27" s="50">
        <f t="shared" si="3"/>
        <v>1</v>
      </c>
      <c r="BX27" s="6" t="s">
        <v>107</v>
      </c>
      <c r="BZ27" s="6">
        <v>0.26</v>
      </c>
      <c r="CA27" s="6">
        <v>1.3</v>
      </c>
      <c r="CB27" s="6" t="s">
        <v>107</v>
      </c>
      <c r="CC27" s="6" t="s">
        <v>107</v>
      </c>
      <c r="CD27" s="6" t="s">
        <v>107</v>
      </c>
      <c r="CE27" s="6" t="s">
        <v>107</v>
      </c>
      <c r="CF27" s="6" t="s">
        <v>107</v>
      </c>
      <c r="CG27" s="6" t="s">
        <v>107</v>
      </c>
      <c r="CH27" s="35">
        <v>20.32</v>
      </c>
      <c r="CI27" s="5">
        <v>908.21</v>
      </c>
      <c r="CJ27" s="5">
        <f t="shared" si="2"/>
        <v>887.89</v>
      </c>
      <c r="CK27" s="36">
        <v>5.7</v>
      </c>
      <c r="CL27" s="37">
        <v>4.1</v>
      </c>
      <c r="CM27" s="37">
        <v>409</v>
      </c>
      <c r="CN27" s="36">
        <v>7.49</v>
      </c>
      <c r="CO27" s="61"/>
      <c r="CP27" s="61"/>
      <c r="CQ27" s="61"/>
    </row>
    <row r="28" spans="1:95" ht="10.5" customHeight="1">
      <c r="A28" s="6" t="s">
        <v>105</v>
      </c>
      <c r="B28" s="2">
        <v>35747</v>
      </c>
      <c r="C28" s="2" t="s">
        <v>109</v>
      </c>
      <c r="R28" s="6">
        <v>0.9</v>
      </c>
      <c r="BJ28" s="44">
        <f t="shared" si="0"/>
        <v>0.9</v>
      </c>
      <c r="BK28" s="50">
        <f t="shared" si="3"/>
        <v>1</v>
      </c>
      <c r="CH28" s="35">
        <v>20.88</v>
      </c>
      <c r="CI28" s="5">
        <v>908.21</v>
      </c>
      <c r="CJ28" s="5">
        <f t="shared" si="2"/>
        <v>887.33</v>
      </c>
      <c r="CK28" s="36">
        <v>6.6</v>
      </c>
      <c r="CL28" s="38">
        <v>1.7</v>
      </c>
      <c r="CM28" s="37">
        <v>404</v>
      </c>
      <c r="CN28" s="36">
        <v>7.53</v>
      </c>
      <c r="CO28" s="61"/>
      <c r="CP28" s="61"/>
      <c r="CQ28" s="61"/>
    </row>
    <row r="29" spans="1:95" ht="10.5" customHeight="1">
      <c r="A29" s="6" t="s">
        <v>105</v>
      </c>
      <c r="B29" s="2">
        <v>35893</v>
      </c>
      <c r="C29" s="2" t="s">
        <v>109</v>
      </c>
      <c r="R29" s="6">
        <v>0.6</v>
      </c>
      <c r="BJ29" s="44">
        <f t="shared" si="0"/>
        <v>0.6</v>
      </c>
      <c r="BK29" s="50">
        <f t="shared" si="3"/>
        <v>1</v>
      </c>
      <c r="CH29" s="35">
        <v>20.75</v>
      </c>
      <c r="CI29" s="5">
        <v>908.21</v>
      </c>
      <c r="CJ29" s="5">
        <f t="shared" si="2"/>
        <v>887.46</v>
      </c>
      <c r="CK29" s="36">
        <v>7.3</v>
      </c>
      <c r="CL29" s="38">
        <v>1.8</v>
      </c>
      <c r="CM29" s="37">
        <v>433</v>
      </c>
      <c r="CN29" s="36">
        <v>7.68</v>
      </c>
      <c r="CO29" s="61"/>
      <c r="CP29" s="61"/>
      <c r="CQ29" s="61"/>
    </row>
    <row r="30" spans="1:95" ht="10.5" customHeight="1">
      <c r="A30" s="6" t="s">
        <v>105</v>
      </c>
      <c r="B30" s="2">
        <v>36066</v>
      </c>
      <c r="C30" s="2" t="s">
        <v>109</v>
      </c>
      <c r="R30" s="6">
        <v>0.3</v>
      </c>
      <c r="BJ30" s="44">
        <f t="shared" si="0"/>
        <v>0.3</v>
      </c>
      <c r="BK30" s="50">
        <f t="shared" si="3"/>
        <v>1</v>
      </c>
      <c r="BL30" s="14">
        <v>200</v>
      </c>
      <c r="BM30" s="14">
        <v>1.2</v>
      </c>
      <c r="BN30" s="14">
        <v>270</v>
      </c>
      <c r="BO30" s="14">
        <v>6.2</v>
      </c>
      <c r="BP30" s="14">
        <v>20</v>
      </c>
      <c r="BQ30" s="14" t="s">
        <v>107</v>
      </c>
      <c r="BR30" s="14" t="s">
        <v>107</v>
      </c>
      <c r="BS30" s="14">
        <v>1.2</v>
      </c>
      <c r="BT30" s="14">
        <v>1.2</v>
      </c>
      <c r="BU30" s="14" t="s">
        <v>107</v>
      </c>
      <c r="BV30" s="14" t="s">
        <v>107</v>
      </c>
      <c r="BW30" s="14">
        <v>0.052</v>
      </c>
      <c r="BX30" s="6" t="s">
        <v>107</v>
      </c>
      <c r="BY30" s="6" t="s">
        <v>107</v>
      </c>
      <c r="BZ30" s="6" t="s">
        <v>107</v>
      </c>
      <c r="CA30" s="6">
        <v>1.3</v>
      </c>
      <c r="CB30" s="6" t="s">
        <v>107</v>
      </c>
      <c r="CC30" s="6" t="s">
        <v>108</v>
      </c>
      <c r="CD30" s="6" t="s">
        <v>107</v>
      </c>
      <c r="CE30" s="6" t="s">
        <v>107</v>
      </c>
      <c r="CF30" s="6" t="s">
        <v>107</v>
      </c>
      <c r="CG30" s="6" t="s">
        <v>107</v>
      </c>
      <c r="CH30" s="35">
        <v>21.34</v>
      </c>
      <c r="CI30" s="5">
        <v>908.21</v>
      </c>
      <c r="CJ30" s="5">
        <f t="shared" si="2"/>
        <v>886.87</v>
      </c>
      <c r="CK30" s="36">
        <v>8.3</v>
      </c>
      <c r="CL30" s="37">
        <v>1.3</v>
      </c>
      <c r="CM30" s="37">
        <v>316</v>
      </c>
      <c r="CN30" s="36">
        <v>7.08</v>
      </c>
      <c r="CO30" s="61" t="s">
        <v>110</v>
      </c>
      <c r="CP30" s="61" t="s">
        <v>111</v>
      </c>
      <c r="CQ30" s="61" t="s">
        <v>112</v>
      </c>
    </row>
    <row r="31" spans="1:95" ht="10.5" customHeight="1">
      <c r="A31" s="6" t="s">
        <v>105</v>
      </c>
      <c r="B31" s="2">
        <v>36129</v>
      </c>
      <c r="C31" s="2" t="s">
        <v>109</v>
      </c>
      <c r="R31" s="6">
        <v>0.4</v>
      </c>
      <c r="BJ31" s="44">
        <f t="shared" si="0"/>
        <v>0.4</v>
      </c>
      <c r="BK31" s="50">
        <f t="shared" si="3"/>
        <v>1</v>
      </c>
      <c r="CH31" s="35">
        <v>21.24</v>
      </c>
      <c r="CI31" s="5">
        <v>908.21</v>
      </c>
      <c r="CJ31" s="5">
        <f t="shared" si="2"/>
        <v>886.97</v>
      </c>
      <c r="CK31" s="36">
        <v>7</v>
      </c>
      <c r="CL31" s="37">
        <v>1.9</v>
      </c>
      <c r="CM31" s="37">
        <v>352</v>
      </c>
      <c r="CN31" s="36">
        <v>7.02</v>
      </c>
      <c r="CO31" s="61"/>
      <c r="CP31" s="61"/>
      <c r="CQ31" s="61"/>
    </row>
    <row r="32" spans="1:95" ht="10.5" customHeight="1">
      <c r="A32" s="6" t="s">
        <v>105</v>
      </c>
      <c r="B32" s="2">
        <v>36249</v>
      </c>
      <c r="BJ32" s="44"/>
      <c r="CH32" s="35">
        <v>21.4</v>
      </c>
      <c r="CI32" s="5">
        <v>908.21</v>
      </c>
      <c r="CJ32" s="5">
        <f t="shared" si="2"/>
        <v>886.8100000000001</v>
      </c>
      <c r="CK32" s="36">
        <v>7.8</v>
      </c>
      <c r="CL32" s="37">
        <v>2.1</v>
      </c>
      <c r="CM32" s="37">
        <v>467</v>
      </c>
      <c r="CN32" s="36">
        <v>7.23</v>
      </c>
      <c r="CO32" s="61"/>
      <c r="CP32" s="61"/>
      <c r="CQ32" s="61"/>
    </row>
    <row r="33" spans="1:95" ht="10.5" customHeight="1">
      <c r="A33" s="6" t="s">
        <v>105</v>
      </c>
      <c r="B33" s="2">
        <v>36402</v>
      </c>
      <c r="C33" s="2" t="s">
        <v>109</v>
      </c>
      <c r="R33" s="6">
        <v>0.1</v>
      </c>
      <c r="BJ33" s="44">
        <f>IF(COUNTA(A33)=1,IF(SUM(D33:BI33)=0,"ND",SUM(D33:BI33))," ")</f>
        <v>0.1</v>
      </c>
      <c r="BK33" s="50">
        <f>COUNTA(D33:BI33)</f>
        <v>1</v>
      </c>
      <c r="BL33" s="14">
        <v>210</v>
      </c>
      <c r="BM33" s="14" t="s">
        <v>113</v>
      </c>
      <c r="BN33" s="14">
        <v>290</v>
      </c>
      <c r="BO33" s="14">
        <v>5.7</v>
      </c>
      <c r="BP33" s="14">
        <v>19</v>
      </c>
      <c r="BS33" s="14">
        <v>0.64</v>
      </c>
      <c r="BU33" s="14" t="s">
        <v>114</v>
      </c>
      <c r="BX33" s="6" t="s">
        <v>113</v>
      </c>
      <c r="BZ33" s="6" t="s">
        <v>115</v>
      </c>
      <c r="CA33" s="6">
        <v>1.3</v>
      </c>
      <c r="CB33" s="6" t="s">
        <v>116</v>
      </c>
      <c r="CD33" s="6" t="s">
        <v>113</v>
      </c>
      <c r="CE33" s="6" t="s">
        <v>117</v>
      </c>
      <c r="CF33" s="6" t="s">
        <v>114</v>
      </c>
      <c r="CG33" s="6" t="s">
        <v>117</v>
      </c>
      <c r="CH33" s="35">
        <v>20.47</v>
      </c>
      <c r="CI33" s="5">
        <v>908.21</v>
      </c>
      <c r="CJ33" s="5">
        <f>+CI33-CH33</f>
        <v>887.74</v>
      </c>
      <c r="CK33" s="36">
        <v>4</v>
      </c>
      <c r="CL33" s="37">
        <v>2.4</v>
      </c>
      <c r="CM33" s="37">
        <v>408</v>
      </c>
      <c r="CN33" s="36">
        <v>7.53</v>
      </c>
      <c r="CO33" s="61"/>
      <c r="CP33" s="61"/>
      <c r="CQ33" s="61"/>
    </row>
    <row r="34" spans="1:95" ht="10.5" customHeight="1">
      <c r="A34" s="6" t="s">
        <v>105</v>
      </c>
      <c r="B34" s="2">
        <v>36488</v>
      </c>
      <c r="C34" s="2" t="s">
        <v>109</v>
      </c>
      <c r="R34" s="6">
        <v>0.1</v>
      </c>
      <c r="BJ34" s="44">
        <f>IF(COUNTA(A34)=1,IF(SUM(D34:BI34)=0,"ND",SUM(D34:BI34))," ")</f>
        <v>0.1</v>
      </c>
      <c r="BK34" s="50">
        <f>COUNTA(D34:BI34)</f>
        <v>1</v>
      </c>
      <c r="CH34" s="35">
        <v>21.09</v>
      </c>
      <c r="CI34" s="5">
        <v>908.21</v>
      </c>
      <c r="CJ34" s="5">
        <f>+CI34-CH34</f>
        <v>887.12</v>
      </c>
      <c r="CK34" s="36">
        <v>3.5</v>
      </c>
      <c r="CL34" s="37">
        <v>1.3</v>
      </c>
      <c r="CM34" s="37">
        <v>379</v>
      </c>
      <c r="CN34" s="36">
        <v>7.78</v>
      </c>
      <c r="CO34" s="61"/>
      <c r="CP34" s="61"/>
      <c r="CQ34" s="61"/>
    </row>
    <row r="35" spans="1:95" ht="10.5" customHeight="1">
      <c r="A35" s="6" t="s">
        <v>105</v>
      </c>
      <c r="B35" s="2">
        <v>36644</v>
      </c>
      <c r="C35" s="2" t="s">
        <v>109</v>
      </c>
      <c r="BJ35" s="44" t="str">
        <f>IF(COUNTA(A35)=1,IF(SUM(D35:BI35)=0,"ND",SUM(D35:BI35))," ")</f>
        <v>ND</v>
      </c>
      <c r="BK35" s="50">
        <f>COUNTA(D35:BI35)</f>
        <v>0</v>
      </c>
      <c r="CH35" s="35"/>
      <c r="CK35" s="36"/>
      <c r="CL35" s="37"/>
      <c r="CM35" s="37"/>
      <c r="CN35" s="36"/>
      <c r="CO35" s="61"/>
      <c r="CP35" s="61"/>
      <c r="CQ35" s="61"/>
    </row>
    <row r="36" spans="1:95" ht="10.5" customHeight="1">
      <c r="A36" s="6" t="s">
        <v>105</v>
      </c>
      <c r="B36" s="2">
        <v>36756</v>
      </c>
      <c r="C36" s="2" t="s">
        <v>109</v>
      </c>
      <c r="BJ36" s="44" t="str">
        <f>IF(COUNTA(A36)=1,IF(SUM(D36:BI36)=0,"ND",SUM(D36:BI36))," ")</f>
        <v>ND</v>
      </c>
      <c r="BK36" s="50">
        <f>COUNTA(D36:BI36)</f>
        <v>0</v>
      </c>
      <c r="BL36" s="14">
        <v>210</v>
      </c>
      <c r="BM36" s="14" t="s">
        <v>157</v>
      </c>
      <c r="BN36" s="14">
        <v>280</v>
      </c>
      <c r="BO36" s="14">
        <v>4.2</v>
      </c>
      <c r="BP36" s="14">
        <v>22</v>
      </c>
      <c r="BQ36" s="14" t="s">
        <v>117</v>
      </c>
      <c r="BS36" s="14">
        <v>0.53</v>
      </c>
      <c r="BU36" s="14" t="s">
        <v>114</v>
      </c>
      <c r="BX36" s="6" t="s">
        <v>157</v>
      </c>
      <c r="BZ36" s="6" t="s">
        <v>159</v>
      </c>
      <c r="CA36" s="6">
        <v>1.5</v>
      </c>
      <c r="CB36" s="6" t="s">
        <v>116</v>
      </c>
      <c r="CC36" s="6">
        <v>0.045</v>
      </c>
      <c r="CD36" s="6" t="s">
        <v>157</v>
      </c>
      <c r="CE36" s="6" t="s">
        <v>117</v>
      </c>
      <c r="CF36" s="6" t="s">
        <v>114</v>
      </c>
      <c r="CG36" s="6" t="s">
        <v>117</v>
      </c>
      <c r="CH36" s="35"/>
      <c r="CK36" s="36"/>
      <c r="CL36" s="37"/>
      <c r="CM36" s="37"/>
      <c r="CN36" s="36"/>
      <c r="CO36" s="61"/>
      <c r="CP36" s="61"/>
      <c r="CQ36" s="61"/>
    </row>
    <row r="37" spans="1:95" ht="10.5" customHeight="1">
      <c r="A37" s="6" t="s">
        <v>105</v>
      </c>
      <c r="B37" s="2">
        <v>36819</v>
      </c>
      <c r="C37" s="2" t="s">
        <v>109</v>
      </c>
      <c r="BJ37" s="44" t="str">
        <f>IF(COUNTA(A37)=1,IF(SUM(D37:BI37)=0,"ND",SUM(D37:BI37))," ")</f>
        <v>ND</v>
      </c>
      <c r="BK37" s="50">
        <f>COUNTA(D37:BI37)</f>
        <v>0</v>
      </c>
      <c r="CH37" s="35"/>
      <c r="CK37" s="36"/>
      <c r="CL37" s="37"/>
      <c r="CM37" s="37"/>
      <c r="CN37" s="36"/>
      <c r="CO37" s="61"/>
      <c r="CP37" s="61"/>
      <c r="CQ37" s="61"/>
    </row>
    <row r="38" spans="2:75" ht="10.5" customHeight="1">
      <c r="B38" s="2"/>
      <c r="BJ38" s="44"/>
      <c r="BK38" s="52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</row>
    <row r="39" spans="2:75" ht="10.5" customHeight="1">
      <c r="B39" s="2"/>
      <c r="BJ39" s="44" t="str">
        <f t="shared" si="0"/>
        <v> </v>
      </c>
      <c r="BK39" s="52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</row>
    <row r="40" spans="1:88" ht="10.5" customHeight="1">
      <c r="A40" s="6" t="s">
        <v>118</v>
      </c>
      <c r="B40" s="2">
        <v>33129</v>
      </c>
      <c r="C40" s="2" t="s">
        <v>106</v>
      </c>
      <c r="BJ40" s="44" t="str">
        <f t="shared" si="0"/>
        <v>ND</v>
      </c>
      <c r="BK40" s="50">
        <f aca="true" t="shared" si="4" ref="BK40:BK55">COUNTA(D40:BI40)</f>
        <v>0</v>
      </c>
      <c r="BX40" s="6" t="s">
        <v>107</v>
      </c>
      <c r="BZ40" s="6" t="s">
        <v>107</v>
      </c>
      <c r="CA40" s="6" t="s">
        <v>107</v>
      </c>
      <c r="CB40" s="6">
        <v>4.3</v>
      </c>
      <c r="CC40" s="6">
        <v>0.019</v>
      </c>
      <c r="CD40" s="6" t="s">
        <v>107</v>
      </c>
      <c r="CE40" s="6">
        <v>0.48</v>
      </c>
      <c r="CF40" s="6" t="s">
        <v>107</v>
      </c>
      <c r="CG40" s="6" t="s">
        <v>107</v>
      </c>
      <c r="CH40" s="5">
        <v>11.05</v>
      </c>
      <c r="CI40" s="5">
        <v>893.81</v>
      </c>
      <c r="CJ40" s="5">
        <v>882.76</v>
      </c>
    </row>
    <row r="41" spans="1:88" ht="10.5" customHeight="1">
      <c r="A41" s="6" t="s">
        <v>118</v>
      </c>
      <c r="B41" s="2">
        <v>33185</v>
      </c>
      <c r="C41" s="2" t="s">
        <v>106</v>
      </c>
      <c r="D41" s="6">
        <v>15.7</v>
      </c>
      <c r="AR41" s="6">
        <v>13.5</v>
      </c>
      <c r="BI41" s="6">
        <v>0.6</v>
      </c>
      <c r="BJ41" s="44" t="s">
        <v>108</v>
      </c>
      <c r="BK41" s="50">
        <f t="shared" si="4"/>
        <v>3</v>
      </c>
      <c r="BX41" s="6" t="s">
        <v>107</v>
      </c>
      <c r="BZ41" s="6">
        <v>0.14</v>
      </c>
      <c r="CA41" s="6">
        <v>1.2</v>
      </c>
      <c r="CB41" s="6">
        <v>12.8</v>
      </c>
      <c r="CC41" s="6">
        <v>0.014</v>
      </c>
      <c r="CD41" s="6" t="s">
        <v>107</v>
      </c>
      <c r="CE41" s="6">
        <v>0.76</v>
      </c>
      <c r="CF41" s="6" t="s">
        <v>107</v>
      </c>
      <c r="CG41" s="6" t="s">
        <v>107</v>
      </c>
      <c r="CH41" s="5">
        <v>10.95</v>
      </c>
      <c r="CI41" s="5">
        <v>893.81</v>
      </c>
      <c r="CJ41" s="5">
        <f>+CI41-CH41</f>
        <v>882.8599999999999</v>
      </c>
    </row>
    <row r="42" spans="1:88" ht="10.5" customHeight="1">
      <c r="A42" s="6" t="s">
        <v>118</v>
      </c>
      <c r="B42" s="2">
        <v>33337</v>
      </c>
      <c r="BJ42" s="44" t="str">
        <f t="shared" si="0"/>
        <v>ND</v>
      </c>
      <c r="BK42" s="50">
        <f t="shared" si="4"/>
        <v>0</v>
      </c>
      <c r="CH42" s="5">
        <v>10.76</v>
      </c>
      <c r="CI42" s="5">
        <v>893.81</v>
      </c>
      <c r="CJ42" s="5">
        <v>883.05</v>
      </c>
    </row>
    <row r="43" spans="1:88" ht="10.5" customHeight="1">
      <c r="A43" s="6" t="s">
        <v>118</v>
      </c>
      <c r="B43" s="2">
        <v>33430</v>
      </c>
      <c r="C43" s="2" t="s">
        <v>106</v>
      </c>
      <c r="BJ43" s="44" t="str">
        <f t="shared" si="0"/>
        <v>ND</v>
      </c>
      <c r="BK43" s="50">
        <f t="shared" si="4"/>
        <v>0</v>
      </c>
      <c r="BX43" s="6" t="s">
        <v>107</v>
      </c>
      <c r="BZ43" s="6">
        <v>0.32</v>
      </c>
      <c r="CA43" s="6" t="s">
        <v>107</v>
      </c>
      <c r="CB43" s="6">
        <v>2.5</v>
      </c>
      <c r="CC43" s="6">
        <v>0.021</v>
      </c>
      <c r="CD43" s="6" t="s">
        <v>107</v>
      </c>
      <c r="CE43" s="6">
        <v>0.92</v>
      </c>
      <c r="CG43" s="6" t="s">
        <v>107</v>
      </c>
      <c r="CH43" s="5">
        <v>10.55</v>
      </c>
      <c r="CI43" s="5">
        <v>893.81</v>
      </c>
      <c r="CJ43" s="5">
        <v>883.26</v>
      </c>
    </row>
    <row r="44" spans="1:88" ht="10.5" customHeight="1">
      <c r="A44" s="6" t="s">
        <v>118</v>
      </c>
      <c r="B44" s="2">
        <v>33529</v>
      </c>
      <c r="BJ44" s="44" t="str">
        <f t="shared" si="0"/>
        <v>ND</v>
      </c>
      <c r="BK44" s="50">
        <f t="shared" si="4"/>
        <v>0</v>
      </c>
      <c r="CH44" s="5">
        <v>10.8</v>
      </c>
      <c r="CI44" s="5">
        <v>893.81</v>
      </c>
      <c r="CJ44" s="5">
        <v>883.01</v>
      </c>
    </row>
    <row r="45" spans="1:88" ht="10.5" customHeight="1">
      <c r="A45" s="6" t="s">
        <v>118</v>
      </c>
      <c r="B45" s="2">
        <v>33710</v>
      </c>
      <c r="C45" s="2" t="s">
        <v>106</v>
      </c>
      <c r="BJ45" s="44" t="str">
        <f t="shared" si="0"/>
        <v>ND</v>
      </c>
      <c r="BK45" s="50">
        <f t="shared" si="4"/>
        <v>0</v>
      </c>
      <c r="CH45" s="5">
        <v>10.52</v>
      </c>
      <c r="CI45" s="5">
        <v>893.81</v>
      </c>
      <c r="CJ45" s="5">
        <v>883.29</v>
      </c>
    </row>
    <row r="46" spans="1:88" ht="10.5" customHeight="1">
      <c r="A46" s="6" t="s">
        <v>118</v>
      </c>
      <c r="B46" s="2">
        <v>33799</v>
      </c>
      <c r="C46" s="2" t="s">
        <v>106</v>
      </c>
      <c r="BJ46" s="44" t="str">
        <f t="shared" si="0"/>
        <v>ND</v>
      </c>
      <c r="BK46" s="50">
        <f t="shared" si="4"/>
        <v>0</v>
      </c>
      <c r="BX46" s="6" t="s">
        <v>107</v>
      </c>
      <c r="BZ46" s="6">
        <v>0.4</v>
      </c>
      <c r="CA46" s="6" t="s">
        <v>107</v>
      </c>
      <c r="CB46" s="6">
        <v>36.6</v>
      </c>
      <c r="CC46" s="6">
        <v>0.05</v>
      </c>
      <c r="CD46" s="6" t="s">
        <v>107</v>
      </c>
      <c r="CE46" s="6">
        <v>1.23</v>
      </c>
      <c r="CG46" s="6" t="s">
        <v>107</v>
      </c>
      <c r="CH46" s="5">
        <v>10.559999999999945</v>
      </c>
      <c r="CI46" s="5">
        <v>893.81</v>
      </c>
      <c r="CJ46" s="5">
        <v>883.25</v>
      </c>
    </row>
    <row r="47" spans="1:88" ht="10.5" customHeight="1">
      <c r="A47" s="6" t="s">
        <v>118</v>
      </c>
      <c r="B47" s="2">
        <v>33921</v>
      </c>
      <c r="BJ47" s="44" t="str">
        <f t="shared" si="0"/>
        <v>ND</v>
      </c>
      <c r="BK47" s="50">
        <f t="shared" si="4"/>
        <v>0</v>
      </c>
      <c r="CH47" s="5">
        <v>10.86999999999989</v>
      </c>
      <c r="CI47" s="5">
        <v>893.81</v>
      </c>
      <c r="CJ47" s="5">
        <v>882.94</v>
      </c>
    </row>
    <row r="48" spans="1:88" ht="10.5" customHeight="1">
      <c r="A48" s="6" t="s">
        <v>118</v>
      </c>
      <c r="B48" s="2">
        <v>34061</v>
      </c>
      <c r="C48" s="2" t="s">
        <v>106</v>
      </c>
      <c r="BJ48" s="44" t="str">
        <f t="shared" si="0"/>
        <v>ND</v>
      </c>
      <c r="BK48" s="50">
        <f t="shared" si="4"/>
        <v>0</v>
      </c>
      <c r="CH48" s="5">
        <v>10.52</v>
      </c>
      <c r="CI48" s="5">
        <v>893.81</v>
      </c>
      <c r="CJ48" s="5">
        <v>883.29</v>
      </c>
    </row>
    <row r="49" spans="1:88" ht="10.5" customHeight="1">
      <c r="A49" s="6" t="s">
        <v>118</v>
      </c>
      <c r="B49" s="2">
        <v>34171</v>
      </c>
      <c r="C49" s="2" t="s">
        <v>106</v>
      </c>
      <c r="BJ49" s="44" t="str">
        <f t="shared" si="0"/>
        <v>ND</v>
      </c>
      <c r="BK49" s="50">
        <f t="shared" si="4"/>
        <v>0</v>
      </c>
      <c r="BX49" s="6" t="s">
        <v>107</v>
      </c>
      <c r="BZ49" s="6">
        <v>0.3</v>
      </c>
      <c r="CA49" s="6" t="s">
        <v>107</v>
      </c>
      <c r="CB49" s="6">
        <v>16</v>
      </c>
      <c r="CC49" s="6" t="s">
        <v>107</v>
      </c>
      <c r="CD49" s="6" t="s">
        <v>107</v>
      </c>
      <c r="CE49" s="6">
        <v>1.175</v>
      </c>
      <c r="CG49" s="6">
        <v>0.071</v>
      </c>
      <c r="CH49" s="5">
        <v>10.4</v>
      </c>
      <c r="CI49" s="5">
        <v>893.81</v>
      </c>
      <c r="CJ49" s="5">
        <v>883.41</v>
      </c>
    </row>
    <row r="50" spans="1:88" ht="10.5" customHeight="1">
      <c r="A50" s="6" t="s">
        <v>118</v>
      </c>
      <c r="B50" s="2">
        <v>34260</v>
      </c>
      <c r="C50" s="2" t="s">
        <v>106</v>
      </c>
      <c r="BJ50" s="44" t="str">
        <f t="shared" si="0"/>
        <v>ND</v>
      </c>
      <c r="BK50" s="50">
        <f t="shared" si="4"/>
        <v>0</v>
      </c>
      <c r="CH50" s="5">
        <v>10.719999999999914</v>
      </c>
      <c r="CI50" s="5">
        <v>893.81</v>
      </c>
      <c r="CJ50" s="5">
        <v>883.09</v>
      </c>
    </row>
    <row r="51" spans="1:86" ht="10.5" customHeight="1">
      <c r="A51" s="6" t="s">
        <v>118</v>
      </c>
      <c r="B51" s="2">
        <v>34424</v>
      </c>
      <c r="C51" s="2" t="s">
        <v>106</v>
      </c>
      <c r="AC51" s="6">
        <v>2.6</v>
      </c>
      <c r="BJ51" s="44">
        <f t="shared" si="0"/>
        <v>2.6</v>
      </c>
      <c r="BK51" s="50">
        <f t="shared" si="4"/>
        <v>1</v>
      </c>
      <c r="CH51" s="5" t="s">
        <v>103</v>
      </c>
    </row>
    <row r="52" spans="1:88" ht="10.5" customHeight="1">
      <c r="A52" s="6" t="s">
        <v>118</v>
      </c>
      <c r="B52" s="2">
        <v>34547</v>
      </c>
      <c r="C52" s="2" t="s">
        <v>106</v>
      </c>
      <c r="AC52" s="6">
        <v>1.2</v>
      </c>
      <c r="BJ52" s="44">
        <f t="shared" si="0"/>
        <v>1.2</v>
      </c>
      <c r="BK52" s="50">
        <f t="shared" si="4"/>
        <v>1</v>
      </c>
      <c r="BX52" s="6" t="s">
        <v>107</v>
      </c>
      <c r="BZ52" s="6">
        <v>0.2</v>
      </c>
      <c r="CA52" s="6" t="s">
        <v>107</v>
      </c>
      <c r="CB52" s="6">
        <v>25</v>
      </c>
      <c r="CC52" s="6">
        <v>0.096</v>
      </c>
      <c r="CD52" s="6" t="s">
        <v>107</v>
      </c>
      <c r="CE52" s="6">
        <v>1.43</v>
      </c>
      <c r="CF52" s="6" t="s">
        <v>107</v>
      </c>
      <c r="CG52" s="6">
        <v>0.016</v>
      </c>
      <c r="CH52" s="5">
        <v>10.8</v>
      </c>
      <c r="CI52" s="5">
        <v>893.81</v>
      </c>
      <c r="CJ52" s="5">
        <v>883.01</v>
      </c>
    </row>
    <row r="53" spans="1:88" ht="10.5" customHeight="1">
      <c r="A53" s="6" t="s">
        <v>118</v>
      </c>
      <c r="B53" s="2">
        <v>34624</v>
      </c>
      <c r="C53" s="2" t="s">
        <v>106</v>
      </c>
      <c r="AC53" s="6">
        <v>0.8</v>
      </c>
      <c r="BJ53" s="44">
        <f t="shared" si="0"/>
        <v>0.8</v>
      </c>
      <c r="BK53" s="50">
        <f t="shared" si="4"/>
        <v>1</v>
      </c>
      <c r="CH53" s="5">
        <v>10.42</v>
      </c>
      <c r="CI53" s="5">
        <v>893.81</v>
      </c>
      <c r="CJ53" s="5">
        <f aca="true" t="shared" si="5" ref="CJ53:CJ59">+CI53-CH53</f>
        <v>883.39</v>
      </c>
    </row>
    <row r="54" spans="1:88" ht="10.5" customHeight="1">
      <c r="A54" s="6" t="s">
        <v>118</v>
      </c>
      <c r="B54" s="2">
        <v>34795</v>
      </c>
      <c r="C54" s="2" t="s">
        <v>106</v>
      </c>
      <c r="AC54" s="6">
        <v>0.6</v>
      </c>
      <c r="BJ54" s="44">
        <f t="shared" si="0"/>
        <v>0.6</v>
      </c>
      <c r="BK54" s="50">
        <f t="shared" si="4"/>
        <v>1</v>
      </c>
      <c r="CH54" s="5">
        <v>10.41</v>
      </c>
      <c r="CI54" s="5">
        <v>893.81</v>
      </c>
      <c r="CJ54" s="5">
        <f t="shared" si="5"/>
        <v>883.4</v>
      </c>
    </row>
    <row r="55" spans="1:88" ht="10.5" customHeight="1">
      <c r="A55" s="6" t="s">
        <v>118</v>
      </c>
      <c r="B55" s="2">
        <v>34913</v>
      </c>
      <c r="C55" s="2" t="s">
        <v>106</v>
      </c>
      <c r="BJ55" s="44" t="str">
        <f t="shared" si="0"/>
        <v>ND</v>
      </c>
      <c r="BK55" s="50">
        <f t="shared" si="4"/>
        <v>0</v>
      </c>
      <c r="BX55" s="6" t="s">
        <v>107</v>
      </c>
      <c r="BZ55" s="6" t="s">
        <v>107</v>
      </c>
      <c r="CA55" s="6" t="s">
        <v>107</v>
      </c>
      <c r="CB55" s="6" t="s">
        <v>107</v>
      </c>
      <c r="CC55" s="6">
        <v>0.092</v>
      </c>
      <c r="CD55" s="6" t="s">
        <v>107</v>
      </c>
      <c r="CE55" s="6">
        <v>1.024</v>
      </c>
      <c r="CF55" s="6" t="s">
        <v>107</v>
      </c>
      <c r="CG55" s="6">
        <v>0.046</v>
      </c>
      <c r="CH55" s="5">
        <v>11.96</v>
      </c>
      <c r="CI55" s="5">
        <v>893.81</v>
      </c>
      <c r="CJ55" s="5">
        <f t="shared" si="5"/>
        <v>881.8499999999999</v>
      </c>
    </row>
    <row r="56" spans="1:88" ht="10.5" customHeight="1">
      <c r="A56" s="6" t="s">
        <v>118</v>
      </c>
      <c r="B56" s="2">
        <v>34992</v>
      </c>
      <c r="C56" s="2" t="s">
        <v>106</v>
      </c>
      <c r="BJ56" s="44" t="str">
        <f t="shared" si="0"/>
        <v>ND</v>
      </c>
      <c r="BK56" s="50">
        <f>COUNTA(D56:BI56)</f>
        <v>0</v>
      </c>
      <c r="CH56" s="5">
        <v>10.44</v>
      </c>
      <c r="CI56" s="5">
        <v>893.81</v>
      </c>
      <c r="CJ56" s="5">
        <f t="shared" si="5"/>
        <v>883.3699999999999</v>
      </c>
    </row>
    <row r="57" spans="1:90" ht="10.5" customHeight="1">
      <c r="A57" s="6" t="s">
        <v>118</v>
      </c>
      <c r="B57" s="2">
        <v>35168</v>
      </c>
      <c r="C57" s="2" t="s">
        <v>109</v>
      </c>
      <c r="BJ57" s="44" t="str">
        <f t="shared" si="0"/>
        <v>ND</v>
      </c>
      <c r="BK57" s="50">
        <f>COUNTA(D57:BI57)</f>
        <v>0</v>
      </c>
      <c r="CH57" s="5">
        <v>11.51</v>
      </c>
      <c r="CI57" s="5">
        <v>893.81</v>
      </c>
      <c r="CJ57" s="5">
        <f t="shared" si="5"/>
        <v>882.3</v>
      </c>
      <c r="CL57" s="6">
        <v>3.5</v>
      </c>
    </row>
    <row r="58" spans="1:90" ht="10.5" customHeight="1">
      <c r="A58" s="6" t="s">
        <v>118</v>
      </c>
      <c r="B58" s="2">
        <v>35248</v>
      </c>
      <c r="C58" s="2" t="s">
        <v>109</v>
      </c>
      <c r="AC58" s="6">
        <v>0.5</v>
      </c>
      <c r="BJ58" s="44">
        <f t="shared" si="0"/>
        <v>0.5</v>
      </c>
      <c r="BK58" s="50">
        <f>COUNTA(D58:BI58)</f>
        <v>1</v>
      </c>
      <c r="CH58" s="5">
        <v>10.58</v>
      </c>
      <c r="CI58" s="5">
        <v>893.81</v>
      </c>
      <c r="CJ58" s="5">
        <f t="shared" si="5"/>
        <v>883.2299999999999</v>
      </c>
      <c r="CL58" s="6">
        <v>0.8</v>
      </c>
    </row>
    <row r="59" spans="1:95" ht="10.5" customHeight="1">
      <c r="A59" s="6" t="s">
        <v>118</v>
      </c>
      <c r="B59" s="2">
        <v>35747</v>
      </c>
      <c r="C59" s="2" t="s">
        <v>109</v>
      </c>
      <c r="AC59" s="6">
        <v>0.4</v>
      </c>
      <c r="BJ59" s="44">
        <f t="shared" si="0"/>
        <v>0.4</v>
      </c>
      <c r="BK59" s="50">
        <f>COUNTA(D59:BI59)</f>
        <v>1</v>
      </c>
      <c r="CH59" s="35">
        <v>10.88</v>
      </c>
      <c r="CI59" s="5">
        <v>893.81</v>
      </c>
      <c r="CJ59" s="5">
        <f t="shared" si="5"/>
        <v>882.93</v>
      </c>
      <c r="CK59" s="36">
        <v>0.3</v>
      </c>
      <c r="CL59" s="37">
        <v>3.3</v>
      </c>
      <c r="CM59" s="37">
        <v>255</v>
      </c>
      <c r="CN59" s="36">
        <v>7.06</v>
      </c>
      <c r="CO59" s="61"/>
      <c r="CP59" s="61"/>
      <c r="CQ59" s="61"/>
    </row>
    <row r="60" spans="2:75" ht="10.5" customHeight="1">
      <c r="B60" s="2"/>
      <c r="BJ60" s="44"/>
      <c r="BK60" s="52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</row>
    <row r="61" spans="2:86" ht="10.5" customHeight="1">
      <c r="B61" s="2"/>
      <c r="BJ61" s="44" t="str">
        <f aca="true" t="shared" si="6" ref="BJ61:BJ74">IF(COUNTA(A61)=1,IF(SUM(D61:BI61)=0,"ND",SUM(D61:BI61))," ")</f>
        <v> </v>
      </c>
      <c r="BK61" s="52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CH61" s="5" t="s">
        <v>103</v>
      </c>
    </row>
    <row r="62" spans="1:88" ht="10.5" customHeight="1">
      <c r="A62" s="6" t="s">
        <v>119</v>
      </c>
      <c r="B62" s="2">
        <v>33129</v>
      </c>
      <c r="C62" s="2" t="s">
        <v>106</v>
      </c>
      <c r="F62" s="6">
        <v>3</v>
      </c>
      <c r="I62" s="6">
        <v>2.9</v>
      </c>
      <c r="P62" s="6">
        <v>4.1</v>
      </c>
      <c r="AB62" s="6" t="s">
        <v>107</v>
      </c>
      <c r="AC62" s="6">
        <v>2.5</v>
      </c>
      <c r="AD62" s="6">
        <v>1</v>
      </c>
      <c r="AI62" s="6">
        <v>0.7</v>
      </c>
      <c r="AO62" s="6">
        <v>18.8</v>
      </c>
      <c r="AY62" s="6">
        <v>26.5</v>
      </c>
      <c r="BH62" s="6" t="s">
        <v>107</v>
      </c>
      <c r="BI62" s="6">
        <v>0.6</v>
      </c>
      <c r="BJ62" s="44">
        <f t="shared" si="6"/>
        <v>60.1</v>
      </c>
      <c r="BK62" s="50">
        <f aca="true" t="shared" si="7" ref="BK62:BK77">COUNTA(D62:BI62)</f>
        <v>11</v>
      </c>
      <c r="BX62" s="6">
        <v>24.1</v>
      </c>
      <c r="BZ62" s="6">
        <v>0.19</v>
      </c>
      <c r="CA62" s="6" t="s">
        <v>107</v>
      </c>
      <c r="CB62" s="6">
        <v>21.2</v>
      </c>
      <c r="CC62" s="6">
        <v>4.56</v>
      </c>
      <c r="CD62" s="6" t="s">
        <v>107</v>
      </c>
      <c r="CE62" s="6">
        <v>0.37</v>
      </c>
      <c r="CF62" s="6" t="s">
        <v>107</v>
      </c>
      <c r="CG62" s="6">
        <v>0.38</v>
      </c>
      <c r="CH62" s="5">
        <v>19.520000000000095</v>
      </c>
      <c r="CI62" s="5">
        <v>903.33</v>
      </c>
      <c r="CJ62" s="5">
        <v>883.81</v>
      </c>
    </row>
    <row r="63" spans="1:88" ht="10.5" customHeight="1">
      <c r="A63" s="6" t="s">
        <v>119</v>
      </c>
      <c r="B63" s="2">
        <v>33337</v>
      </c>
      <c r="F63" s="6">
        <v>2.2</v>
      </c>
      <c r="P63" s="6">
        <v>2.8</v>
      </c>
      <c r="AB63" s="6">
        <v>2.5</v>
      </c>
      <c r="AC63" s="6">
        <v>0.6</v>
      </c>
      <c r="AI63" s="6">
        <v>0.6</v>
      </c>
      <c r="AO63" s="6">
        <v>14.3</v>
      </c>
      <c r="BH63" s="6" t="s">
        <v>107</v>
      </c>
      <c r="BJ63" s="44">
        <f t="shared" si="6"/>
        <v>23</v>
      </c>
      <c r="BK63" s="50">
        <f t="shared" si="7"/>
        <v>7</v>
      </c>
      <c r="CH63" s="5">
        <v>19.31000000000006</v>
      </c>
      <c r="CI63" s="5">
        <v>903.33</v>
      </c>
      <c r="CJ63" s="5">
        <v>884.02</v>
      </c>
    </row>
    <row r="64" spans="1:88" ht="10.5" customHeight="1">
      <c r="A64" s="6" t="s">
        <v>119</v>
      </c>
      <c r="B64" s="2">
        <v>33430</v>
      </c>
      <c r="C64" s="2" t="s">
        <v>106</v>
      </c>
      <c r="F64" s="6" t="s">
        <v>107</v>
      </c>
      <c r="P64" s="6">
        <v>2.6</v>
      </c>
      <c r="AB64" s="6">
        <v>4.5</v>
      </c>
      <c r="AI64" s="6" t="s">
        <v>107</v>
      </c>
      <c r="AO64" s="6">
        <v>32</v>
      </c>
      <c r="AY64" s="6">
        <v>36</v>
      </c>
      <c r="BH64" s="6" t="s">
        <v>107</v>
      </c>
      <c r="BJ64" s="44">
        <f t="shared" si="6"/>
        <v>75.1</v>
      </c>
      <c r="BK64" s="50">
        <f t="shared" si="7"/>
        <v>7</v>
      </c>
      <c r="BX64" s="6">
        <v>24.9</v>
      </c>
      <c r="BZ64" s="6" t="s">
        <v>107</v>
      </c>
      <c r="CA64" s="6">
        <v>1</v>
      </c>
      <c r="CB64" s="6">
        <v>1.2</v>
      </c>
      <c r="CC64" s="6">
        <v>4.21</v>
      </c>
      <c r="CD64" s="6" t="s">
        <v>107</v>
      </c>
      <c r="CE64" s="6">
        <v>0.53</v>
      </c>
      <c r="CG64" s="6">
        <v>0.62</v>
      </c>
      <c r="CH64" s="5">
        <v>18.95</v>
      </c>
      <c r="CI64" s="5">
        <v>903.33</v>
      </c>
      <c r="CJ64" s="5">
        <v>884.38</v>
      </c>
    </row>
    <row r="65" spans="1:88" ht="10.5" customHeight="1">
      <c r="A65" s="6" t="s">
        <v>119</v>
      </c>
      <c r="B65" s="2">
        <v>33529</v>
      </c>
      <c r="F65" s="6">
        <v>7.3</v>
      </c>
      <c r="P65" s="6">
        <v>6.5</v>
      </c>
      <c r="AB65" s="6" t="s">
        <v>107</v>
      </c>
      <c r="AI65" s="6" t="s">
        <v>107</v>
      </c>
      <c r="AN65" s="6">
        <v>16</v>
      </c>
      <c r="AO65" s="6">
        <v>62.7</v>
      </c>
      <c r="AT65" s="6">
        <v>1.7</v>
      </c>
      <c r="AY65" s="6">
        <v>44</v>
      </c>
      <c r="AZ65" s="6">
        <v>3</v>
      </c>
      <c r="BH65" s="6" t="s">
        <v>107</v>
      </c>
      <c r="BI65" s="6">
        <f>12.7+33.7</f>
        <v>46.400000000000006</v>
      </c>
      <c r="BJ65" s="44">
        <f t="shared" si="6"/>
        <v>187.6</v>
      </c>
      <c r="BK65" s="50">
        <f t="shared" si="7"/>
        <v>11</v>
      </c>
      <c r="CH65" s="5">
        <v>19.300000000000068</v>
      </c>
      <c r="CI65" s="5">
        <v>903.33</v>
      </c>
      <c r="CJ65" s="5">
        <v>884.03</v>
      </c>
    </row>
    <row r="66" spans="1:88" ht="10.5" customHeight="1">
      <c r="A66" s="6" t="s">
        <v>119</v>
      </c>
      <c r="B66" s="2">
        <v>33710</v>
      </c>
      <c r="C66" s="2" t="s">
        <v>106</v>
      </c>
      <c r="F66" s="6">
        <v>2.8</v>
      </c>
      <c r="P66" s="6">
        <v>8.2</v>
      </c>
      <c r="AB66" s="6">
        <v>5.6</v>
      </c>
      <c r="AC66" s="6">
        <v>0.3</v>
      </c>
      <c r="AD66" s="6">
        <v>2.8</v>
      </c>
      <c r="AI66" s="6">
        <v>3</v>
      </c>
      <c r="AO66" s="6">
        <v>49</v>
      </c>
      <c r="AZ66" s="6">
        <v>2.6</v>
      </c>
      <c r="BC66" s="6">
        <v>2.2</v>
      </c>
      <c r="BH66" s="6" t="s">
        <v>107</v>
      </c>
      <c r="BJ66" s="44">
        <f t="shared" si="6"/>
        <v>76.5</v>
      </c>
      <c r="BK66" s="50">
        <f t="shared" si="7"/>
        <v>10</v>
      </c>
      <c r="CH66" s="5">
        <v>18.95</v>
      </c>
      <c r="CI66" s="5">
        <v>903.33</v>
      </c>
      <c r="CJ66" s="5">
        <v>884.38</v>
      </c>
    </row>
    <row r="67" spans="1:88" ht="10.5" customHeight="1">
      <c r="A67" s="6" t="s">
        <v>119</v>
      </c>
      <c r="B67" s="2">
        <v>33799</v>
      </c>
      <c r="C67" s="2" t="s">
        <v>106</v>
      </c>
      <c r="F67" s="6">
        <v>3.2</v>
      </c>
      <c r="P67" s="6">
        <v>6.7</v>
      </c>
      <c r="S67" s="6">
        <v>10.1</v>
      </c>
      <c r="AB67" s="6">
        <v>11</v>
      </c>
      <c r="AC67" s="6">
        <v>1.1</v>
      </c>
      <c r="AF67" s="6">
        <v>0.8</v>
      </c>
      <c r="AI67" s="6">
        <v>0.8</v>
      </c>
      <c r="AO67" s="6">
        <v>23.1</v>
      </c>
      <c r="BH67" s="6" t="s">
        <v>107</v>
      </c>
      <c r="BJ67" s="44">
        <f t="shared" si="6"/>
        <v>56.8</v>
      </c>
      <c r="BK67" s="50">
        <f t="shared" si="7"/>
        <v>9</v>
      </c>
      <c r="BX67" s="6">
        <v>21</v>
      </c>
      <c r="BZ67" s="6">
        <v>0.3</v>
      </c>
      <c r="CA67" s="6" t="s">
        <v>107</v>
      </c>
      <c r="CB67" s="6">
        <v>14.3</v>
      </c>
      <c r="CC67" s="6">
        <v>4.94</v>
      </c>
      <c r="CD67" s="6" t="s">
        <v>107</v>
      </c>
      <c r="CE67" s="6">
        <v>0.54</v>
      </c>
      <c r="CG67" s="6">
        <v>0.65</v>
      </c>
      <c r="CH67" s="5">
        <v>18.90000000000009</v>
      </c>
      <c r="CI67" s="5">
        <v>903.33</v>
      </c>
      <c r="CJ67" s="5">
        <v>884.43</v>
      </c>
    </row>
    <row r="68" spans="1:88" ht="10.5" customHeight="1">
      <c r="A68" s="6" t="s">
        <v>119</v>
      </c>
      <c r="B68" s="2">
        <v>33921</v>
      </c>
      <c r="F68" s="6">
        <v>2.1</v>
      </c>
      <c r="S68" s="6">
        <v>2.3</v>
      </c>
      <c r="AB68" s="6">
        <v>10.8</v>
      </c>
      <c r="AI68" s="6" t="s">
        <v>107</v>
      </c>
      <c r="AO68" s="6">
        <v>11</v>
      </c>
      <c r="BH68" s="6" t="s">
        <v>107</v>
      </c>
      <c r="BJ68" s="44">
        <f t="shared" si="6"/>
        <v>26.200000000000003</v>
      </c>
      <c r="BK68" s="50">
        <f t="shared" si="7"/>
        <v>6</v>
      </c>
      <c r="CH68" s="5">
        <v>19.36</v>
      </c>
      <c r="CI68" s="5">
        <v>903.33</v>
      </c>
      <c r="CJ68" s="5">
        <v>883.97</v>
      </c>
    </row>
    <row r="69" spans="1:88" ht="10.5" customHeight="1">
      <c r="A69" s="6" t="s">
        <v>119</v>
      </c>
      <c r="B69" s="2">
        <v>34061</v>
      </c>
      <c r="C69" s="2" t="s">
        <v>106</v>
      </c>
      <c r="F69" s="6">
        <v>4</v>
      </c>
      <c r="P69" s="6">
        <v>5.4</v>
      </c>
      <c r="AB69" s="6">
        <v>4.3</v>
      </c>
      <c r="AI69" s="6">
        <v>1.5</v>
      </c>
      <c r="AO69" s="6">
        <v>52</v>
      </c>
      <c r="BH69" s="6" t="s">
        <v>107</v>
      </c>
      <c r="BJ69" s="44">
        <f t="shared" si="6"/>
        <v>67.2</v>
      </c>
      <c r="BK69" s="50">
        <f t="shared" si="7"/>
        <v>6</v>
      </c>
      <c r="CH69" s="5">
        <v>19.1</v>
      </c>
      <c r="CI69" s="5">
        <v>903.33</v>
      </c>
      <c r="CJ69" s="5">
        <v>884.23</v>
      </c>
    </row>
    <row r="70" spans="1:88" ht="10.5" customHeight="1">
      <c r="A70" s="6" t="s">
        <v>119</v>
      </c>
      <c r="B70" s="2">
        <v>34171</v>
      </c>
      <c r="C70" s="2" t="s">
        <v>106</v>
      </c>
      <c r="F70" s="6">
        <v>4.5</v>
      </c>
      <c r="P70" s="6">
        <v>2.6</v>
      </c>
      <c r="AB70" s="6">
        <v>3.1</v>
      </c>
      <c r="AI70" s="6" t="s">
        <v>107</v>
      </c>
      <c r="AO70" s="6">
        <v>51.1</v>
      </c>
      <c r="BH70" s="6">
        <v>3.9</v>
      </c>
      <c r="BJ70" s="44">
        <f t="shared" si="6"/>
        <v>65.2</v>
      </c>
      <c r="BK70" s="50">
        <f t="shared" si="7"/>
        <v>6</v>
      </c>
      <c r="BX70" s="6">
        <v>27.4</v>
      </c>
      <c r="BZ70" s="6">
        <v>0.2</v>
      </c>
      <c r="CA70" s="6" t="s">
        <v>107</v>
      </c>
      <c r="CB70" s="6">
        <v>20</v>
      </c>
      <c r="CC70" s="6">
        <v>6.155</v>
      </c>
      <c r="CD70" s="6">
        <v>4.3</v>
      </c>
      <c r="CE70" s="6">
        <v>0.833</v>
      </c>
      <c r="CG70" s="6">
        <v>1.224</v>
      </c>
      <c r="CH70" s="5">
        <v>18</v>
      </c>
      <c r="CI70" s="5">
        <v>903.33</v>
      </c>
      <c r="CJ70" s="5">
        <v>885.33</v>
      </c>
    </row>
    <row r="71" spans="1:88" ht="10.5" customHeight="1">
      <c r="A71" s="6" t="s">
        <v>119</v>
      </c>
      <c r="B71" s="2">
        <v>34260</v>
      </c>
      <c r="C71" s="2" t="s">
        <v>106</v>
      </c>
      <c r="F71" s="6">
        <v>4.1</v>
      </c>
      <c r="S71" s="6">
        <v>5.5</v>
      </c>
      <c r="AB71" s="6" t="s">
        <v>107</v>
      </c>
      <c r="AI71" s="6" t="s">
        <v>107</v>
      </c>
      <c r="AO71" s="6">
        <v>8.2</v>
      </c>
      <c r="BH71" s="6" t="s">
        <v>107</v>
      </c>
      <c r="BJ71" s="44">
        <f t="shared" si="6"/>
        <v>17.799999999999997</v>
      </c>
      <c r="BK71" s="50">
        <f t="shared" si="7"/>
        <v>6</v>
      </c>
      <c r="CH71" s="5">
        <v>18.98</v>
      </c>
      <c r="CI71" s="5">
        <v>903.33</v>
      </c>
      <c r="CJ71" s="5">
        <v>884.35</v>
      </c>
    </row>
    <row r="72" spans="1:86" ht="10.5" customHeight="1">
      <c r="A72" s="6" t="s">
        <v>119</v>
      </c>
      <c r="B72" s="2">
        <v>34424</v>
      </c>
      <c r="C72" s="2" t="s">
        <v>106</v>
      </c>
      <c r="F72" s="6">
        <v>2.7</v>
      </c>
      <c r="AB72" s="6">
        <v>6.7</v>
      </c>
      <c r="AC72" s="6">
        <v>0.8</v>
      </c>
      <c r="AI72" s="6">
        <v>1.1</v>
      </c>
      <c r="BH72" s="6">
        <v>3</v>
      </c>
      <c r="BJ72" s="44">
        <f t="shared" si="6"/>
        <v>14.3</v>
      </c>
      <c r="BK72" s="50">
        <f t="shared" si="7"/>
        <v>5</v>
      </c>
      <c r="CH72" s="5" t="s">
        <v>103</v>
      </c>
    </row>
    <row r="73" spans="1:88" ht="10.5" customHeight="1">
      <c r="A73" s="6" t="s">
        <v>119</v>
      </c>
      <c r="B73" s="2">
        <v>34547</v>
      </c>
      <c r="C73" s="2" t="s">
        <v>106</v>
      </c>
      <c r="F73" s="6" t="s">
        <v>107</v>
      </c>
      <c r="M73" s="6">
        <v>0.7</v>
      </c>
      <c r="AB73" s="6">
        <v>7</v>
      </c>
      <c r="AC73" s="6">
        <v>0.5</v>
      </c>
      <c r="AI73" s="6" t="s">
        <v>107</v>
      </c>
      <c r="AO73" s="6">
        <v>27.5</v>
      </c>
      <c r="BH73" s="6">
        <v>4.1</v>
      </c>
      <c r="BJ73" s="44">
        <f t="shared" si="6"/>
        <v>39.800000000000004</v>
      </c>
      <c r="BK73" s="50">
        <f t="shared" si="7"/>
        <v>7</v>
      </c>
      <c r="BX73" s="6">
        <v>19.2</v>
      </c>
      <c r="BZ73" s="6">
        <v>0.4</v>
      </c>
      <c r="CA73" s="6" t="s">
        <v>107</v>
      </c>
      <c r="CB73" s="6">
        <v>23</v>
      </c>
      <c r="CC73" s="6">
        <v>4.46</v>
      </c>
      <c r="CD73" s="6" t="s">
        <v>107</v>
      </c>
      <c r="CE73" s="6">
        <v>0.491</v>
      </c>
      <c r="CF73" s="6" t="s">
        <v>107</v>
      </c>
      <c r="CG73" s="6">
        <v>0.743</v>
      </c>
      <c r="CH73" s="5">
        <v>19.020000000000095</v>
      </c>
      <c r="CI73" s="5">
        <v>903.33</v>
      </c>
      <c r="CJ73" s="5">
        <v>884.31</v>
      </c>
    </row>
    <row r="74" spans="1:88" ht="10.5" customHeight="1">
      <c r="A74" s="6" t="s">
        <v>119</v>
      </c>
      <c r="B74" s="2">
        <v>34624</v>
      </c>
      <c r="C74" s="2" t="s">
        <v>106</v>
      </c>
      <c r="F74" s="6">
        <v>2.4</v>
      </c>
      <c r="AB74" s="6">
        <v>4.5</v>
      </c>
      <c r="AC74" s="6">
        <v>0.5</v>
      </c>
      <c r="AI74" s="6">
        <v>0.8</v>
      </c>
      <c r="AO74" s="6">
        <v>14.9</v>
      </c>
      <c r="BH74" s="6">
        <v>2.5</v>
      </c>
      <c r="BJ74" s="44">
        <f t="shared" si="6"/>
        <v>25.6</v>
      </c>
      <c r="BK74" s="50">
        <f t="shared" si="7"/>
        <v>6</v>
      </c>
      <c r="CH74" s="5">
        <v>19</v>
      </c>
      <c r="CI74" s="5">
        <v>903.33</v>
      </c>
      <c r="CJ74" s="5">
        <f aca="true" t="shared" si="8" ref="CJ74:CJ87">+CI74-CH74</f>
        <v>884.33</v>
      </c>
    </row>
    <row r="75" spans="1:88" ht="10.5" customHeight="1">
      <c r="A75" s="6" t="s">
        <v>119</v>
      </c>
      <c r="B75" s="2">
        <v>34795</v>
      </c>
      <c r="C75" s="2" t="s">
        <v>106</v>
      </c>
      <c r="F75" s="6">
        <v>3.4</v>
      </c>
      <c r="AB75" s="6">
        <v>10.1</v>
      </c>
      <c r="AI75" s="6">
        <v>0.7</v>
      </c>
      <c r="AO75" s="6">
        <v>39</v>
      </c>
      <c r="BH75" s="6">
        <v>6.1</v>
      </c>
      <c r="BJ75" s="44">
        <f aca="true" t="shared" si="9" ref="BJ75:BJ86">IF(COUNTA(A75)=1,IF(SUM(D75:BI75)=0,"ND",SUM(D75:BI75))," ")</f>
        <v>59.300000000000004</v>
      </c>
      <c r="BK75" s="50">
        <f t="shared" si="7"/>
        <v>5</v>
      </c>
      <c r="CH75" s="5">
        <v>18.84</v>
      </c>
      <c r="CI75" s="5">
        <v>903.33</v>
      </c>
      <c r="CJ75" s="5">
        <f t="shared" si="8"/>
        <v>884.49</v>
      </c>
    </row>
    <row r="76" spans="1:88" ht="10.5" customHeight="1">
      <c r="A76" s="6" t="s">
        <v>119</v>
      </c>
      <c r="B76" s="2">
        <v>34913</v>
      </c>
      <c r="C76" s="2" t="s">
        <v>106</v>
      </c>
      <c r="F76" s="6" t="s">
        <v>107</v>
      </c>
      <c r="AB76" s="6">
        <v>2.2</v>
      </c>
      <c r="AC76" s="6">
        <v>0.4</v>
      </c>
      <c r="AI76" s="6" t="s">
        <v>107</v>
      </c>
      <c r="AO76" s="6">
        <v>30</v>
      </c>
      <c r="AT76" s="6">
        <v>1.5</v>
      </c>
      <c r="BH76" s="6">
        <v>0.4</v>
      </c>
      <c r="BJ76" s="44">
        <f t="shared" si="9"/>
        <v>34.5</v>
      </c>
      <c r="BK76" s="50">
        <f t="shared" si="7"/>
        <v>7</v>
      </c>
      <c r="BX76" s="6">
        <v>3</v>
      </c>
      <c r="BZ76" s="6" t="s">
        <v>107</v>
      </c>
      <c r="CA76" s="6" t="s">
        <v>107</v>
      </c>
      <c r="CB76" s="6" t="s">
        <v>107</v>
      </c>
      <c r="CC76" s="6">
        <v>0.243</v>
      </c>
      <c r="CD76" s="6" t="s">
        <v>107</v>
      </c>
      <c r="CE76" s="6">
        <v>0.966</v>
      </c>
      <c r="CF76" s="6" t="s">
        <v>107</v>
      </c>
      <c r="CG76" s="6">
        <v>2.157</v>
      </c>
      <c r="CH76" s="5">
        <v>18.62</v>
      </c>
      <c r="CI76" s="5">
        <v>903.33</v>
      </c>
      <c r="CJ76" s="5">
        <f t="shared" si="8"/>
        <v>884.71</v>
      </c>
    </row>
    <row r="77" spans="1:88" ht="10.5" customHeight="1">
      <c r="A77" s="6" t="s">
        <v>119</v>
      </c>
      <c r="B77" s="2">
        <v>34992</v>
      </c>
      <c r="C77" s="2" t="s">
        <v>106</v>
      </c>
      <c r="F77" s="6">
        <v>2.7</v>
      </c>
      <c r="AB77" s="6">
        <v>7.3</v>
      </c>
      <c r="AC77" s="6">
        <v>0.5</v>
      </c>
      <c r="AI77" s="6" t="s">
        <v>107</v>
      </c>
      <c r="AO77" s="6">
        <v>32</v>
      </c>
      <c r="AU77" s="6">
        <v>1.6</v>
      </c>
      <c r="BH77" s="6" t="s">
        <v>107</v>
      </c>
      <c r="BJ77" s="44">
        <f t="shared" si="9"/>
        <v>44.1</v>
      </c>
      <c r="BK77" s="50">
        <f t="shared" si="7"/>
        <v>7</v>
      </c>
      <c r="CH77" s="5">
        <v>18.5</v>
      </c>
      <c r="CI77" s="5">
        <v>903.33</v>
      </c>
      <c r="CJ77" s="5">
        <f t="shared" si="8"/>
        <v>884.83</v>
      </c>
    </row>
    <row r="78" spans="1:90" ht="10.5" customHeight="1">
      <c r="A78" s="6" t="s">
        <v>119</v>
      </c>
      <c r="B78" s="2">
        <v>35168</v>
      </c>
      <c r="C78" s="2" t="s">
        <v>109</v>
      </c>
      <c r="F78" s="6">
        <v>3.3</v>
      </c>
      <c r="AB78" s="6">
        <v>7.1</v>
      </c>
      <c r="AI78" s="6">
        <v>0.3</v>
      </c>
      <c r="AO78" s="6">
        <v>26</v>
      </c>
      <c r="AU78" s="6">
        <v>0.5</v>
      </c>
      <c r="BG78" s="6">
        <v>0.7</v>
      </c>
      <c r="BH78" s="6" t="s">
        <v>107</v>
      </c>
      <c r="BI78" s="6">
        <v>0.5</v>
      </c>
      <c r="BJ78" s="44">
        <f t="shared" si="9"/>
        <v>38.400000000000006</v>
      </c>
      <c r="BK78" s="50">
        <f aca="true" t="shared" si="10" ref="BK78:BK83">COUNTA(D78:BI78)</f>
        <v>8</v>
      </c>
      <c r="CH78" s="5">
        <v>18.45</v>
      </c>
      <c r="CI78" s="5">
        <v>903.33</v>
      </c>
      <c r="CJ78" s="5">
        <f t="shared" si="8"/>
        <v>884.88</v>
      </c>
      <c r="CL78" s="6">
        <v>6.6</v>
      </c>
    </row>
    <row r="79" spans="1:90" ht="10.5" customHeight="1">
      <c r="A79" s="6" t="s">
        <v>119</v>
      </c>
      <c r="B79" s="2">
        <v>35248</v>
      </c>
      <c r="C79" s="2" t="s">
        <v>109</v>
      </c>
      <c r="D79" s="6" t="s">
        <v>120</v>
      </c>
      <c r="F79" s="6">
        <v>4.8</v>
      </c>
      <c r="K79" s="6">
        <v>0.7</v>
      </c>
      <c r="L79" s="6">
        <v>1.1</v>
      </c>
      <c r="P79" s="6">
        <v>1</v>
      </c>
      <c r="Y79" s="6">
        <v>0.2</v>
      </c>
      <c r="AA79" s="6">
        <v>0.2</v>
      </c>
      <c r="AC79" s="6">
        <v>0.9</v>
      </c>
      <c r="AD79" s="6">
        <v>0.3</v>
      </c>
      <c r="AF79" s="6">
        <v>0.3</v>
      </c>
      <c r="AG79" s="6">
        <v>0.2</v>
      </c>
      <c r="AI79" s="6">
        <v>0.9</v>
      </c>
      <c r="AN79" s="6">
        <v>2</v>
      </c>
      <c r="AO79" s="6">
        <v>35</v>
      </c>
      <c r="AP79" s="6">
        <v>0.8</v>
      </c>
      <c r="AQ79" s="6">
        <v>0.8</v>
      </c>
      <c r="AU79" s="6">
        <v>4.4</v>
      </c>
      <c r="BG79" s="6">
        <v>1.4</v>
      </c>
      <c r="BH79" s="6">
        <v>0.8</v>
      </c>
      <c r="BJ79" s="44">
        <f t="shared" si="9"/>
        <v>55.79999999999999</v>
      </c>
      <c r="BK79" s="50">
        <f t="shared" si="10"/>
        <v>19</v>
      </c>
      <c r="CH79" s="5">
        <v>18.67</v>
      </c>
      <c r="CI79" s="5">
        <v>903.33</v>
      </c>
      <c r="CJ79" s="5">
        <f t="shared" si="8"/>
        <v>884.6600000000001</v>
      </c>
      <c r="CL79" s="6">
        <v>1.9</v>
      </c>
    </row>
    <row r="80" spans="1:90" ht="10.5" customHeight="1">
      <c r="A80" s="6" t="s">
        <v>119</v>
      </c>
      <c r="B80" s="2">
        <v>35374</v>
      </c>
      <c r="C80" s="2" t="s">
        <v>109</v>
      </c>
      <c r="D80" s="6" t="s">
        <v>121</v>
      </c>
      <c r="F80" s="6">
        <v>4.1</v>
      </c>
      <c r="J80" s="6">
        <v>0.7</v>
      </c>
      <c r="K80" s="6">
        <v>0.7</v>
      </c>
      <c r="P80" s="6">
        <v>1.2</v>
      </c>
      <c r="S80" s="6">
        <v>21</v>
      </c>
      <c r="Y80" s="6">
        <v>0.3</v>
      </c>
      <c r="AA80" s="6">
        <v>0.4</v>
      </c>
      <c r="AC80" s="6">
        <v>0.8</v>
      </c>
      <c r="AD80" s="6">
        <v>0.3</v>
      </c>
      <c r="AG80" s="6">
        <v>0.2</v>
      </c>
      <c r="AI80" s="6">
        <v>1</v>
      </c>
      <c r="AN80" s="6">
        <v>0.4</v>
      </c>
      <c r="AO80" s="6">
        <v>36</v>
      </c>
      <c r="AU80" s="6">
        <v>1.3</v>
      </c>
      <c r="BG80" s="6">
        <v>1.6</v>
      </c>
      <c r="BH80" s="6">
        <v>0.7</v>
      </c>
      <c r="BI80" s="6">
        <v>4</v>
      </c>
      <c r="BJ80" s="44">
        <f t="shared" si="9"/>
        <v>74.69999999999999</v>
      </c>
      <c r="BK80" s="50">
        <f t="shared" si="10"/>
        <v>18</v>
      </c>
      <c r="CH80" s="5">
        <v>19.35</v>
      </c>
      <c r="CI80" s="5">
        <v>903.33</v>
      </c>
      <c r="CJ80" s="5">
        <f t="shared" si="8"/>
        <v>883.98</v>
      </c>
      <c r="CL80" s="6">
        <v>1.6</v>
      </c>
    </row>
    <row r="81" spans="1:95" ht="10.5" customHeight="1">
      <c r="A81" s="6" t="s">
        <v>119</v>
      </c>
      <c r="B81" s="2">
        <v>35541</v>
      </c>
      <c r="C81" s="2" t="s">
        <v>109</v>
      </c>
      <c r="D81" s="6" t="s">
        <v>122</v>
      </c>
      <c r="F81" s="6">
        <v>3.3</v>
      </c>
      <c r="AC81" s="6">
        <v>0.9</v>
      </c>
      <c r="AD81" s="6">
        <v>0.2</v>
      </c>
      <c r="AF81" s="6">
        <v>0.5</v>
      </c>
      <c r="AI81" s="6">
        <v>1</v>
      </c>
      <c r="AO81" s="6">
        <v>24</v>
      </c>
      <c r="BH81" s="6" t="s">
        <v>107</v>
      </c>
      <c r="BI81" s="6">
        <v>0.2</v>
      </c>
      <c r="BJ81" s="44">
        <f t="shared" si="9"/>
        <v>30.099999999999998</v>
      </c>
      <c r="BK81" s="50">
        <f t="shared" si="10"/>
        <v>9</v>
      </c>
      <c r="CH81" s="35">
        <v>18.69</v>
      </c>
      <c r="CI81" s="5">
        <v>903.33</v>
      </c>
      <c r="CJ81" s="5">
        <f t="shared" si="8"/>
        <v>884.64</v>
      </c>
      <c r="CK81" s="36">
        <v>0.1</v>
      </c>
      <c r="CL81" s="37">
        <v>6.1</v>
      </c>
      <c r="CM81" s="37">
        <v>996</v>
      </c>
      <c r="CN81" s="36">
        <v>7.41</v>
      </c>
      <c r="CO81" s="61"/>
      <c r="CP81" s="61"/>
      <c r="CQ81" s="61"/>
    </row>
    <row r="82" spans="1:95" ht="10.5" customHeight="1">
      <c r="A82" s="6" t="s">
        <v>119</v>
      </c>
      <c r="B82" s="2">
        <v>35640</v>
      </c>
      <c r="C82" s="2" t="s">
        <v>109</v>
      </c>
      <c r="D82" s="6" t="s">
        <v>123</v>
      </c>
      <c r="F82" s="6">
        <v>3.2</v>
      </c>
      <c r="P82" s="6">
        <v>1.4</v>
      </c>
      <c r="S82" s="6">
        <v>23</v>
      </c>
      <c r="AC82" s="6">
        <v>1.8</v>
      </c>
      <c r="AD82" s="6">
        <v>0.4</v>
      </c>
      <c r="AF82" s="6">
        <v>0.9</v>
      </c>
      <c r="AH82" s="6">
        <v>0.5</v>
      </c>
      <c r="AI82" s="6">
        <v>1.5</v>
      </c>
      <c r="AO82" s="6">
        <v>29</v>
      </c>
      <c r="BJ82" s="44">
        <f t="shared" si="9"/>
        <v>61.7</v>
      </c>
      <c r="BK82" s="50">
        <f t="shared" si="10"/>
        <v>10</v>
      </c>
      <c r="BX82" s="6">
        <v>15</v>
      </c>
      <c r="BZ82" s="6" t="s">
        <v>107</v>
      </c>
      <c r="CA82" s="6" t="s">
        <v>107</v>
      </c>
      <c r="CB82" s="6" t="s">
        <v>107</v>
      </c>
      <c r="CC82" s="6">
        <v>8.6</v>
      </c>
      <c r="CD82" s="6" t="s">
        <v>107</v>
      </c>
      <c r="CE82" s="6">
        <v>0.51</v>
      </c>
      <c r="CF82" s="6">
        <v>0.02</v>
      </c>
      <c r="CG82" s="6">
        <v>0.37</v>
      </c>
      <c r="CH82" s="35">
        <v>18.88</v>
      </c>
      <c r="CI82" s="5">
        <v>903.33</v>
      </c>
      <c r="CJ82" s="5">
        <f t="shared" si="8"/>
        <v>884.45</v>
      </c>
      <c r="CK82" s="36">
        <v>0.1</v>
      </c>
      <c r="CL82" s="37">
        <v>6.7</v>
      </c>
      <c r="CM82" s="37">
        <v>926</v>
      </c>
      <c r="CN82" s="36">
        <v>7.42</v>
      </c>
      <c r="CO82" s="61"/>
      <c r="CP82" s="61"/>
      <c r="CQ82" s="61"/>
    </row>
    <row r="83" spans="1:95" ht="10.5" customHeight="1">
      <c r="A83" s="6" t="s">
        <v>119</v>
      </c>
      <c r="B83" s="2">
        <v>35747</v>
      </c>
      <c r="C83" s="2" t="s">
        <v>109</v>
      </c>
      <c r="D83" s="6" t="s">
        <v>124</v>
      </c>
      <c r="F83" s="6">
        <v>2</v>
      </c>
      <c r="P83" s="6">
        <v>0.9</v>
      </c>
      <c r="S83" s="6">
        <v>8.7</v>
      </c>
      <c r="AC83" s="6">
        <v>0.6</v>
      </c>
      <c r="AF83" s="6">
        <v>0.4</v>
      </c>
      <c r="AI83" s="6">
        <v>0.5</v>
      </c>
      <c r="AO83" s="6">
        <v>13</v>
      </c>
      <c r="BI83" s="6">
        <v>0.9</v>
      </c>
      <c r="BJ83" s="44">
        <f t="shared" si="9"/>
        <v>27</v>
      </c>
      <c r="BK83" s="50">
        <f t="shared" si="10"/>
        <v>9</v>
      </c>
      <c r="CH83" s="35">
        <v>19.35</v>
      </c>
      <c r="CI83" s="5">
        <v>903.33</v>
      </c>
      <c r="CJ83" s="5">
        <f t="shared" si="8"/>
        <v>883.98</v>
      </c>
      <c r="CK83" s="36">
        <v>0.3</v>
      </c>
      <c r="CL83" s="37">
        <v>1.7</v>
      </c>
      <c r="CM83" s="37">
        <v>691</v>
      </c>
      <c r="CN83" s="36">
        <v>7.33</v>
      </c>
      <c r="CO83" s="61"/>
      <c r="CP83" s="61"/>
      <c r="CQ83" s="61"/>
    </row>
    <row r="84" spans="1:95" ht="10.5" customHeight="1">
      <c r="A84" s="6" t="s">
        <v>119</v>
      </c>
      <c r="B84" s="2">
        <v>35893</v>
      </c>
      <c r="C84" s="2" t="s">
        <v>109</v>
      </c>
      <c r="D84" s="6" t="s">
        <v>125</v>
      </c>
      <c r="F84" s="6">
        <v>2.4</v>
      </c>
      <c r="P84" s="6">
        <v>1.4</v>
      </c>
      <c r="S84" s="6">
        <v>3.9</v>
      </c>
      <c r="AC84" s="6">
        <v>0.9</v>
      </c>
      <c r="AF84" s="6">
        <v>0.4</v>
      </c>
      <c r="AG84" s="6">
        <v>0.1</v>
      </c>
      <c r="AI84" s="6">
        <v>0.5</v>
      </c>
      <c r="AO84" s="6">
        <v>15</v>
      </c>
      <c r="BH84" s="6">
        <v>0.6</v>
      </c>
      <c r="BI84" s="6">
        <v>0.4</v>
      </c>
      <c r="BJ84" s="44">
        <f t="shared" si="9"/>
        <v>25.6</v>
      </c>
      <c r="BK84" s="50">
        <f aca="true" t="shared" si="11" ref="BK84:BK98">COUNTA(D84:BI84)</f>
        <v>11</v>
      </c>
      <c r="CH84" s="35">
        <v>18.63</v>
      </c>
      <c r="CI84" s="5">
        <v>903.33</v>
      </c>
      <c r="CJ84" s="5">
        <f t="shared" si="8"/>
        <v>884.7</v>
      </c>
      <c r="CK84" s="36">
        <v>0.1</v>
      </c>
      <c r="CL84" s="37">
        <v>1.8</v>
      </c>
      <c r="CM84" s="37">
        <v>697</v>
      </c>
      <c r="CN84" s="36">
        <v>7.47</v>
      </c>
      <c r="CO84" s="61"/>
      <c r="CP84" s="61"/>
      <c r="CQ84" s="61"/>
    </row>
    <row r="85" spans="1:95" ht="10.5" customHeight="1">
      <c r="A85" s="6" t="s">
        <v>119</v>
      </c>
      <c r="B85" s="2">
        <v>36066</v>
      </c>
      <c r="C85" s="2" t="s">
        <v>109</v>
      </c>
      <c r="F85" s="6">
        <v>4.2</v>
      </c>
      <c r="K85" s="6">
        <v>1</v>
      </c>
      <c r="P85" s="6">
        <v>0.7</v>
      </c>
      <c r="AB85" s="6">
        <v>18</v>
      </c>
      <c r="AC85" s="6">
        <v>0.9</v>
      </c>
      <c r="AD85" s="6">
        <v>0.2</v>
      </c>
      <c r="AF85" s="6">
        <v>0.4</v>
      </c>
      <c r="AG85" s="6">
        <v>0.2</v>
      </c>
      <c r="AI85" s="6">
        <v>0.9</v>
      </c>
      <c r="AO85" s="6">
        <v>36</v>
      </c>
      <c r="AP85" s="6">
        <v>0.5</v>
      </c>
      <c r="BG85" s="6">
        <v>0.9</v>
      </c>
      <c r="BI85" s="6">
        <v>1.2</v>
      </c>
      <c r="BJ85" s="44">
        <f t="shared" si="9"/>
        <v>65.1</v>
      </c>
      <c r="BK85" s="50">
        <f t="shared" si="11"/>
        <v>13</v>
      </c>
      <c r="BL85" s="14">
        <v>570</v>
      </c>
      <c r="BM85" s="14">
        <v>23</v>
      </c>
      <c r="BN85" s="14">
        <v>780</v>
      </c>
      <c r="BO85" s="14">
        <v>95</v>
      </c>
      <c r="BP85" s="14" t="s">
        <v>107</v>
      </c>
      <c r="BQ85" s="14" t="s">
        <v>107</v>
      </c>
      <c r="BR85" s="14" t="s">
        <v>107</v>
      </c>
      <c r="BS85" s="14" t="s">
        <v>107</v>
      </c>
      <c r="BT85" s="14" t="s">
        <v>107</v>
      </c>
      <c r="BU85" s="14">
        <v>0.47</v>
      </c>
      <c r="BV85" s="14">
        <v>0.44</v>
      </c>
      <c r="BW85" s="14">
        <v>0.052</v>
      </c>
      <c r="BX85" s="6">
        <v>17</v>
      </c>
      <c r="BY85" s="6">
        <v>0.074</v>
      </c>
      <c r="BZ85" s="6">
        <v>0.15</v>
      </c>
      <c r="CA85" s="6">
        <v>0.91</v>
      </c>
      <c r="CB85" s="6" t="s">
        <v>107</v>
      </c>
      <c r="CC85" s="6" t="s">
        <v>108</v>
      </c>
      <c r="CD85" s="6" t="s">
        <v>107</v>
      </c>
      <c r="CE85" s="6">
        <v>0.3</v>
      </c>
      <c r="CF85" s="6" t="s">
        <v>107</v>
      </c>
      <c r="CG85" s="6">
        <v>0.3</v>
      </c>
      <c r="CH85" s="35">
        <v>19.84</v>
      </c>
      <c r="CI85" s="5">
        <v>903.33</v>
      </c>
      <c r="CJ85" s="5">
        <f t="shared" si="8"/>
        <v>883.49</v>
      </c>
      <c r="CK85" s="36">
        <v>0.4</v>
      </c>
      <c r="CL85" s="37">
        <v>1.3</v>
      </c>
      <c r="CM85" s="37">
        <v>821</v>
      </c>
      <c r="CN85" s="36">
        <v>6.9</v>
      </c>
      <c r="CO85" s="61">
        <v>9.2</v>
      </c>
      <c r="CP85" s="61" t="s">
        <v>111</v>
      </c>
      <c r="CQ85" s="61" t="s">
        <v>112</v>
      </c>
    </row>
    <row r="86" spans="1:95" ht="10.5" customHeight="1">
      <c r="A86" s="6" t="s">
        <v>119</v>
      </c>
      <c r="B86" s="2">
        <v>36129</v>
      </c>
      <c r="C86" s="2" t="s">
        <v>109</v>
      </c>
      <c r="F86" s="6">
        <v>3.7</v>
      </c>
      <c r="P86" s="6">
        <v>0.5</v>
      </c>
      <c r="S86" s="6">
        <v>4.7</v>
      </c>
      <c r="T86" s="6">
        <v>0.6</v>
      </c>
      <c r="AB86" s="6">
        <v>19</v>
      </c>
      <c r="AC86" s="6">
        <v>0.6</v>
      </c>
      <c r="AG86" s="6">
        <v>0.1</v>
      </c>
      <c r="AO86" s="6">
        <v>31</v>
      </c>
      <c r="AP86" s="6">
        <v>0.5</v>
      </c>
      <c r="BI86" s="6">
        <v>0.9</v>
      </c>
      <c r="BJ86" s="44">
        <f t="shared" si="9"/>
        <v>61.6</v>
      </c>
      <c r="BK86" s="50">
        <f t="shared" si="11"/>
        <v>10</v>
      </c>
      <c r="CH86" s="35">
        <v>19.43</v>
      </c>
      <c r="CI86" s="5">
        <v>903.33</v>
      </c>
      <c r="CJ86" s="5">
        <f t="shared" si="8"/>
        <v>883.9000000000001</v>
      </c>
      <c r="CK86" s="36">
        <v>0.2</v>
      </c>
      <c r="CL86" s="37">
        <v>1.2</v>
      </c>
      <c r="CM86" s="37">
        <v>690</v>
      </c>
      <c r="CN86" s="36">
        <v>6.98</v>
      </c>
      <c r="CO86" s="61"/>
      <c r="CP86" s="61"/>
      <c r="CQ86" s="61"/>
    </row>
    <row r="87" spans="1:95" ht="10.5" customHeight="1">
      <c r="A87" s="6" t="s">
        <v>119</v>
      </c>
      <c r="B87" s="2">
        <v>36249</v>
      </c>
      <c r="BJ87" s="44"/>
      <c r="CH87" s="35">
        <v>19.14</v>
      </c>
      <c r="CI87" s="5">
        <v>903.33</v>
      </c>
      <c r="CJ87" s="5">
        <f t="shared" si="8"/>
        <v>884.19</v>
      </c>
      <c r="CK87">
        <v>1.1</v>
      </c>
      <c r="CL87" s="37">
        <v>2.8</v>
      </c>
      <c r="CM87" s="37">
        <v>818</v>
      </c>
      <c r="CN87" s="36">
        <v>7.17</v>
      </c>
      <c r="CO87" s="61"/>
      <c r="CP87" s="61"/>
      <c r="CQ87" s="61"/>
    </row>
    <row r="88" spans="1:95" ht="10.5" customHeight="1">
      <c r="A88" s="6" t="s">
        <v>119</v>
      </c>
      <c r="B88" s="2">
        <v>36402</v>
      </c>
      <c r="C88" s="2" t="s">
        <v>109</v>
      </c>
      <c r="F88" s="6">
        <v>2.1</v>
      </c>
      <c r="P88" s="6">
        <v>1.5</v>
      </c>
      <c r="AC88" s="6">
        <v>1.3</v>
      </c>
      <c r="AF88" s="6">
        <v>0.2</v>
      </c>
      <c r="AG88" s="6">
        <v>0.1</v>
      </c>
      <c r="AI88" s="6">
        <v>0.5</v>
      </c>
      <c r="AO88" s="6">
        <v>22</v>
      </c>
      <c r="BI88" s="6">
        <v>0.3</v>
      </c>
      <c r="BJ88" s="44">
        <f>IF(COUNTA(A88)=1,IF(SUM(D88:BI88)=0,"ND",SUM(D88:BI88))," ")</f>
        <v>28</v>
      </c>
      <c r="BK88" s="50">
        <f>COUNTA(D88:BI88)</f>
        <v>8</v>
      </c>
      <c r="BL88" s="14">
        <v>420</v>
      </c>
      <c r="BM88" s="14">
        <v>20</v>
      </c>
      <c r="BN88" s="14">
        <v>650</v>
      </c>
      <c r="BO88" s="14">
        <v>54</v>
      </c>
      <c r="BP88" s="14">
        <v>5.9</v>
      </c>
      <c r="BS88" s="14" t="s">
        <v>126</v>
      </c>
      <c r="BU88" s="14">
        <v>0.44</v>
      </c>
      <c r="BX88" s="6">
        <v>16</v>
      </c>
      <c r="BZ88" s="6" t="s">
        <v>115</v>
      </c>
      <c r="CA88" s="6" t="s">
        <v>127</v>
      </c>
      <c r="CB88" s="6" t="s">
        <v>116</v>
      </c>
      <c r="CD88" s="6">
        <v>1.6</v>
      </c>
      <c r="CE88" s="6">
        <v>0.53</v>
      </c>
      <c r="CF88" s="6" t="s">
        <v>114</v>
      </c>
      <c r="CG88" s="6">
        <v>0.75</v>
      </c>
      <c r="CH88" s="35">
        <v>18.97</v>
      </c>
      <c r="CI88" s="5">
        <v>903.33</v>
      </c>
      <c r="CJ88" s="5">
        <f>+CI88-CH88</f>
        <v>884.36</v>
      </c>
      <c r="CK88">
        <v>0.9</v>
      </c>
      <c r="CL88" s="37">
        <v>3.4</v>
      </c>
      <c r="CM88" s="37">
        <v>951</v>
      </c>
      <c r="CN88" s="36">
        <v>7.23</v>
      </c>
      <c r="CO88" s="61"/>
      <c r="CP88" s="61"/>
      <c r="CQ88" s="61"/>
    </row>
    <row r="89" spans="1:95" ht="10.5" customHeight="1">
      <c r="A89" s="6" t="s">
        <v>119</v>
      </c>
      <c r="B89" s="2">
        <v>36488</v>
      </c>
      <c r="C89" s="2" t="s">
        <v>109</v>
      </c>
      <c r="F89" s="6">
        <v>1.6</v>
      </c>
      <c r="AC89" s="6">
        <v>0.7</v>
      </c>
      <c r="AF89" s="6">
        <v>0.2</v>
      </c>
      <c r="AI89" s="6">
        <v>0.3</v>
      </c>
      <c r="AO89" s="6">
        <v>13</v>
      </c>
      <c r="BJ89" s="44">
        <f>IF(COUNTA(A89)=1,IF(SUM(D89:BI89)=0,"ND",SUM(D89:BI89))," ")</f>
        <v>15.8</v>
      </c>
      <c r="BK89" s="50">
        <f>COUNTA(D89:BI89)</f>
        <v>5</v>
      </c>
      <c r="CH89" s="35">
        <v>19.42</v>
      </c>
      <c r="CI89" s="5">
        <v>903.33</v>
      </c>
      <c r="CJ89" s="5">
        <f>+CI89-CH89</f>
        <v>883.9100000000001</v>
      </c>
      <c r="CK89">
        <v>5.5</v>
      </c>
      <c r="CL89" s="37">
        <v>2.7</v>
      </c>
      <c r="CM89" s="37">
        <v>653</v>
      </c>
      <c r="CN89" s="36">
        <v>6.97</v>
      </c>
      <c r="CO89" s="61"/>
      <c r="CP89" s="61"/>
      <c r="CQ89" s="61"/>
    </row>
    <row r="90" spans="1:95" ht="10.5" customHeight="1">
      <c r="A90" s="6" t="s">
        <v>119</v>
      </c>
      <c r="B90" s="2">
        <v>36644</v>
      </c>
      <c r="C90" s="2" t="s">
        <v>109</v>
      </c>
      <c r="F90" s="6">
        <v>2.8</v>
      </c>
      <c r="P90" s="6">
        <v>3.6</v>
      </c>
      <c r="AC90" s="6">
        <v>2.8</v>
      </c>
      <c r="AF90" s="6">
        <v>0.6</v>
      </c>
      <c r="AH90" s="6">
        <v>0.6</v>
      </c>
      <c r="AI90" s="6">
        <v>0.5</v>
      </c>
      <c r="AO90" s="6">
        <v>71</v>
      </c>
      <c r="BH90" s="6">
        <v>0.7</v>
      </c>
      <c r="BI90" s="6">
        <v>0.2</v>
      </c>
      <c r="BJ90" s="44">
        <f>IF(COUNTA(A90)=1,IF(SUM(D90:BI90)=0,"ND",SUM(D90:BI90))," ")</f>
        <v>82.80000000000001</v>
      </c>
      <c r="BK90" s="50">
        <f>COUNTA(D90:BI90)</f>
        <v>9</v>
      </c>
      <c r="CH90" s="35"/>
      <c r="CK90"/>
      <c r="CL90" s="37"/>
      <c r="CM90" s="37"/>
      <c r="CN90" s="36"/>
      <c r="CO90" s="61"/>
      <c r="CP90" s="61"/>
      <c r="CQ90" s="61"/>
    </row>
    <row r="91" spans="1:95" ht="10.5" customHeight="1">
      <c r="A91" s="6" t="s">
        <v>119</v>
      </c>
      <c r="B91" s="2">
        <v>36756</v>
      </c>
      <c r="C91" s="2" t="s">
        <v>109</v>
      </c>
      <c r="F91" s="6">
        <v>1.8</v>
      </c>
      <c r="P91" s="6">
        <v>0.7</v>
      </c>
      <c r="AC91" s="6">
        <v>0.5</v>
      </c>
      <c r="AI91" s="6">
        <v>0.3</v>
      </c>
      <c r="AO91" s="6">
        <v>22</v>
      </c>
      <c r="BJ91" s="44">
        <f>IF(COUNTA(A91)=1,IF(SUM(D91:BI91)=0,"ND",SUM(D91:BI91))," ")</f>
        <v>25.3</v>
      </c>
      <c r="BK91" s="50">
        <f>COUNTA(D91:BI91)</f>
        <v>5</v>
      </c>
      <c r="BL91" s="14">
        <v>600</v>
      </c>
      <c r="BM91" s="14">
        <v>26</v>
      </c>
      <c r="BN91" s="14">
        <v>800</v>
      </c>
      <c r="BO91" s="14">
        <v>110</v>
      </c>
      <c r="BP91" s="14" t="s">
        <v>158</v>
      </c>
      <c r="BQ91" s="14">
        <v>0.01</v>
      </c>
      <c r="BS91" s="14" t="s">
        <v>126</v>
      </c>
      <c r="BU91" s="14">
        <v>1.32</v>
      </c>
      <c r="BX91" s="6">
        <v>14</v>
      </c>
      <c r="BZ91" s="6" t="s">
        <v>117</v>
      </c>
      <c r="CA91" s="6">
        <v>0.66</v>
      </c>
      <c r="CB91" s="6" t="s">
        <v>116</v>
      </c>
      <c r="CC91" s="6">
        <v>10</v>
      </c>
      <c r="CD91" s="6" t="s">
        <v>157</v>
      </c>
      <c r="CE91" s="6">
        <v>0.59</v>
      </c>
      <c r="CF91" s="6" t="s">
        <v>114</v>
      </c>
      <c r="CG91" s="6">
        <v>1.5</v>
      </c>
      <c r="CH91" s="35"/>
      <c r="CK91"/>
      <c r="CL91" s="37"/>
      <c r="CM91" s="37"/>
      <c r="CN91" s="36"/>
      <c r="CO91" s="61"/>
      <c r="CP91" s="61"/>
      <c r="CQ91" s="61"/>
    </row>
    <row r="92" spans="1:95" ht="10.5" customHeight="1">
      <c r="A92" s="6" t="s">
        <v>119</v>
      </c>
      <c r="B92" s="2">
        <v>36819</v>
      </c>
      <c r="C92" s="2" t="s">
        <v>109</v>
      </c>
      <c r="F92" s="6">
        <v>1.4</v>
      </c>
      <c r="P92" s="6">
        <v>0.8</v>
      </c>
      <c r="AC92" s="6">
        <v>0.7</v>
      </c>
      <c r="AI92" s="6">
        <v>0.2</v>
      </c>
      <c r="AO92" s="6">
        <v>23</v>
      </c>
      <c r="BJ92" s="44">
        <f>IF(COUNTA(A92)=1,IF(SUM(D92:BI92)=0,"ND",SUM(D92:BI92))," ")</f>
        <v>26.1</v>
      </c>
      <c r="BK92" s="50">
        <f>COUNTA(D92:BI92)</f>
        <v>5</v>
      </c>
      <c r="CH92" s="35"/>
      <c r="CK92"/>
      <c r="CL92" s="37"/>
      <c r="CM92" s="37"/>
      <c r="CN92" s="36"/>
      <c r="CO92" s="61"/>
      <c r="CP92" s="61"/>
      <c r="CQ92" s="61"/>
    </row>
    <row r="93" spans="2:62" ht="10.5" customHeight="1">
      <c r="B93" s="2"/>
      <c r="BJ93" s="44"/>
    </row>
    <row r="94" spans="2:86" ht="10.5" customHeight="1">
      <c r="B94" s="2"/>
      <c r="BJ94" s="44" t="str">
        <f>IF(COUNTA(A94)=1,IF(SUM(D94:BI94)=0,"ND",SUM(D94:BI94))," ")</f>
        <v> </v>
      </c>
      <c r="CH94" s="5" t="s">
        <v>103</v>
      </c>
    </row>
    <row r="95" spans="1:88" ht="10.5" customHeight="1">
      <c r="A95" s="6" t="s">
        <v>128</v>
      </c>
      <c r="B95" s="2">
        <v>33129</v>
      </c>
      <c r="C95" s="2" t="s">
        <v>106</v>
      </c>
      <c r="BJ95" s="44" t="str">
        <f>IF(COUNTA(A95)=1,IF(SUM(D95:BI95)=0,"ND",SUM(D95:BI95))," ")</f>
        <v>ND</v>
      </c>
      <c r="BK95" s="50">
        <f t="shared" si="11"/>
        <v>0</v>
      </c>
      <c r="BX95" s="6" t="s">
        <v>107</v>
      </c>
      <c r="BZ95" s="6">
        <v>0.14</v>
      </c>
      <c r="CA95" s="6">
        <v>1.3</v>
      </c>
      <c r="CB95" s="6">
        <v>3.6</v>
      </c>
      <c r="CC95" s="6">
        <v>0.003</v>
      </c>
      <c r="CD95" s="6" t="s">
        <v>107</v>
      </c>
      <c r="CE95" s="6" t="s">
        <v>107</v>
      </c>
      <c r="CF95" s="6" t="s">
        <v>107</v>
      </c>
      <c r="CG95" s="6">
        <v>0.06</v>
      </c>
      <c r="CH95" s="5">
        <v>5.350000000000023</v>
      </c>
      <c r="CI95" s="5">
        <v>890.01</v>
      </c>
      <c r="CJ95" s="5">
        <v>884.66</v>
      </c>
    </row>
    <row r="96" spans="1:88" ht="10.5" customHeight="1">
      <c r="A96" s="6" t="s">
        <v>128</v>
      </c>
      <c r="B96" s="2">
        <v>33337</v>
      </c>
      <c r="BJ96" s="44" t="str">
        <f>IF(COUNTA(A96)=1,IF(SUM(D96:BI96)=0,"ND",SUM(D96:BI96))," ")</f>
        <v>ND</v>
      </c>
      <c r="BK96" s="50">
        <f t="shared" si="11"/>
        <v>0</v>
      </c>
      <c r="CH96" s="5">
        <v>5</v>
      </c>
      <c r="CI96" s="5">
        <v>890.01</v>
      </c>
      <c r="CJ96" s="5">
        <v>885.01</v>
      </c>
    </row>
    <row r="97" spans="1:88" ht="10.5" customHeight="1">
      <c r="A97" s="6" t="s">
        <v>128</v>
      </c>
      <c r="B97" s="2">
        <v>33430</v>
      </c>
      <c r="C97" s="2" t="s">
        <v>106</v>
      </c>
      <c r="BJ97" s="44" t="s">
        <v>108</v>
      </c>
      <c r="BK97" s="50">
        <f t="shared" si="11"/>
        <v>0</v>
      </c>
      <c r="CH97" s="5">
        <v>4.7000000000000455</v>
      </c>
      <c r="CI97" s="5">
        <v>890.01</v>
      </c>
      <c r="CJ97" s="5">
        <v>885.31</v>
      </c>
    </row>
    <row r="98" spans="1:88" ht="10.5" customHeight="1">
      <c r="A98" s="6" t="s">
        <v>128</v>
      </c>
      <c r="B98" s="2">
        <v>33710</v>
      </c>
      <c r="C98" s="2" t="s">
        <v>106</v>
      </c>
      <c r="BJ98" s="44" t="s">
        <v>108</v>
      </c>
      <c r="BK98" s="50">
        <f t="shared" si="11"/>
        <v>0</v>
      </c>
      <c r="CH98" s="5">
        <v>4.5499999999999545</v>
      </c>
      <c r="CI98" s="5">
        <v>890.01</v>
      </c>
      <c r="CJ98" s="5">
        <v>885.46</v>
      </c>
    </row>
    <row r="99" spans="1:88" ht="10.5" customHeight="1">
      <c r="A99" s="6" t="s">
        <v>128</v>
      </c>
      <c r="B99" s="2">
        <v>33799</v>
      </c>
      <c r="C99" s="2" t="s">
        <v>106</v>
      </c>
      <c r="BJ99" s="44" t="s">
        <v>108</v>
      </c>
      <c r="BK99" s="50">
        <f aca="true" t="shared" si="12" ref="BK99:BK109">COUNTA(D99:BI99)</f>
        <v>0</v>
      </c>
      <c r="CH99" s="5">
        <v>4.7000000000000455</v>
      </c>
      <c r="CI99" s="5">
        <v>890.01</v>
      </c>
      <c r="CJ99" s="5">
        <v>885.31</v>
      </c>
    </row>
    <row r="100" spans="1:88" ht="10.5" customHeight="1">
      <c r="A100" s="6" t="s">
        <v>128</v>
      </c>
      <c r="B100" s="2">
        <v>33921</v>
      </c>
      <c r="BJ100" s="44" t="s">
        <v>108</v>
      </c>
      <c r="BK100" s="50">
        <f t="shared" si="12"/>
        <v>0</v>
      </c>
      <c r="CH100" s="5">
        <v>5.159999999999968</v>
      </c>
      <c r="CI100" s="5">
        <v>890.01</v>
      </c>
      <c r="CJ100" s="5">
        <v>884.85</v>
      </c>
    </row>
    <row r="101" spans="1:88" ht="10.5" customHeight="1">
      <c r="A101" s="6" t="s">
        <v>128</v>
      </c>
      <c r="B101" s="2">
        <v>34061</v>
      </c>
      <c r="C101" s="2" t="s">
        <v>106</v>
      </c>
      <c r="BJ101" s="44" t="s">
        <v>108</v>
      </c>
      <c r="BK101" s="50">
        <f t="shared" si="12"/>
        <v>0</v>
      </c>
      <c r="CH101" s="5">
        <v>4.909999999999968</v>
      </c>
      <c r="CI101" s="5">
        <v>890.01</v>
      </c>
      <c r="CJ101" s="5">
        <v>885.1</v>
      </c>
    </row>
    <row r="102" spans="1:88" ht="10.5" customHeight="1">
      <c r="A102" s="6" t="s">
        <v>128</v>
      </c>
      <c r="B102" s="2">
        <v>34171</v>
      </c>
      <c r="C102" s="2" t="s">
        <v>106</v>
      </c>
      <c r="BJ102" s="44" t="s">
        <v>108</v>
      </c>
      <c r="BK102" s="50">
        <f t="shared" si="12"/>
        <v>0</v>
      </c>
      <c r="CH102" s="5">
        <v>4.100000000000023</v>
      </c>
      <c r="CI102" s="5">
        <v>890.01</v>
      </c>
      <c r="CJ102" s="5">
        <v>885.91</v>
      </c>
    </row>
    <row r="103" spans="1:88" ht="10.5" customHeight="1">
      <c r="A103" s="6" t="s">
        <v>128</v>
      </c>
      <c r="B103" s="2">
        <v>34260</v>
      </c>
      <c r="C103" s="2" t="s">
        <v>106</v>
      </c>
      <c r="BJ103" s="44" t="s">
        <v>108</v>
      </c>
      <c r="BK103" s="50">
        <f t="shared" si="12"/>
        <v>0</v>
      </c>
      <c r="CH103" s="5">
        <v>4.819999999999936</v>
      </c>
      <c r="CI103" s="5">
        <v>890.01</v>
      </c>
      <c r="CJ103" s="5">
        <v>885.19</v>
      </c>
    </row>
    <row r="104" spans="1:86" ht="10.5" customHeight="1">
      <c r="A104" s="6" t="s">
        <v>128</v>
      </c>
      <c r="B104" s="2">
        <v>34424</v>
      </c>
      <c r="C104" s="2" t="s">
        <v>106</v>
      </c>
      <c r="BJ104" s="44" t="s">
        <v>108</v>
      </c>
      <c r="BK104" s="50">
        <f t="shared" si="12"/>
        <v>0</v>
      </c>
      <c r="CH104" s="5" t="s">
        <v>103</v>
      </c>
    </row>
    <row r="105" spans="1:88" ht="10.5" customHeight="1">
      <c r="A105" s="6" t="s">
        <v>128</v>
      </c>
      <c r="B105" s="2">
        <v>34547</v>
      </c>
      <c r="C105" s="2" t="s">
        <v>106</v>
      </c>
      <c r="BJ105" s="44" t="s">
        <v>108</v>
      </c>
      <c r="BK105" s="50">
        <f t="shared" si="12"/>
        <v>0</v>
      </c>
      <c r="CH105" s="5">
        <v>4.7999999999999545</v>
      </c>
      <c r="CI105" s="5">
        <v>890.01</v>
      </c>
      <c r="CJ105" s="5">
        <v>885.21</v>
      </c>
    </row>
    <row r="106" spans="1:88" ht="10.5" customHeight="1">
      <c r="A106" s="6" t="s">
        <v>128</v>
      </c>
      <c r="B106" s="2">
        <v>34624</v>
      </c>
      <c r="C106" s="2" t="s">
        <v>106</v>
      </c>
      <c r="BJ106" s="44" t="s">
        <v>108</v>
      </c>
      <c r="BK106" s="50">
        <f t="shared" si="12"/>
        <v>0</v>
      </c>
      <c r="CH106" s="5">
        <v>4.67</v>
      </c>
      <c r="CI106" s="5">
        <v>890.01</v>
      </c>
      <c r="CJ106" s="5">
        <f aca="true" t="shared" si="13" ref="CJ106:CJ111">+CI106-CH106</f>
        <v>885.34</v>
      </c>
    </row>
    <row r="107" spans="1:88" ht="10.5" customHeight="1">
      <c r="A107" s="6" t="s">
        <v>128</v>
      </c>
      <c r="B107" s="2">
        <v>34795</v>
      </c>
      <c r="C107" s="2" t="s">
        <v>106</v>
      </c>
      <c r="BJ107" s="44" t="s">
        <v>108</v>
      </c>
      <c r="BK107" s="50">
        <f t="shared" si="12"/>
        <v>0</v>
      </c>
      <c r="CH107" s="5">
        <v>4.36</v>
      </c>
      <c r="CI107" s="5">
        <v>890.01</v>
      </c>
      <c r="CJ107" s="5">
        <f t="shared" si="13"/>
        <v>885.65</v>
      </c>
    </row>
    <row r="108" spans="1:88" ht="10.5" customHeight="1">
      <c r="A108" s="6" t="s">
        <v>128</v>
      </c>
      <c r="B108" s="2">
        <v>34913</v>
      </c>
      <c r="BJ108" s="44" t="s">
        <v>108</v>
      </c>
      <c r="BK108" s="50">
        <f t="shared" si="12"/>
        <v>0</v>
      </c>
      <c r="CH108" s="5">
        <v>4.3</v>
      </c>
      <c r="CI108" s="5">
        <v>890.01</v>
      </c>
      <c r="CJ108" s="5">
        <f t="shared" si="13"/>
        <v>885.71</v>
      </c>
    </row>
    <row r="109" spans="1:88" ht="10.5" customHeight="1">
      <c r="A109" s="6" t="s">
        <v>128</v>
      </c>
      <c r="B109" s="2">
        <v>34992</v>
      </c>
      <c r="C109" s="2" t="s">
        <v>106</v>
      </c>
      <c r="BJ109" s="44" t="s">
        <v>108</v>
      </c>
      <c r="BK109" s="50">
        <f t="shared" si="12"/>
        <v>0</v>
      </c>
      <c r="CH109" s="5">
        <v>4.48</v>
      </c>
      <c r="CI109" s="5">
        <v>890.01</v>
      </c>
      <c r="CJ109" s="5">
        <f t="shared" si="13"/>
        <v>885.53</v>
      </c>
    </row>
    <row r="110" spans="1:90" ht="10.5" customHeight="1">
      <c r="A110" s="6" t="s">
        <v>128</v>
      </c>
      <c r="B110" s="2">
        <v>35168</v>
      </c>
      <c r="BJ110" s="44"/>
      <c r="CH110" s="5">
        <v>4.05</v>
      </c>
      <c r="CI110" s="5">
        <v>890.01</v>
      </c>
      <c r="CJ110" s="5">
        <f t="shared" si="13"/>
        <v>885.96</v>
      </c>
      <c r="CL110" s="6" t="s">
        <v>108</v>
      </c>
    </row>
    <row r="111" spans="1:88" ht="10.5" customHeight="1">
      <c r="A111" s="6" t="s">
        <v>128</v>
      </c>
      <c r="B111" s="2">
        <v>35541</v>
      </c>
      <c r="BJ111" s="44"/>
      <c r="CH111" s="35">
        <v>4.19</v>
      </c>
      <c r="CI111" s="5">
        <v>890.01</v>
      </c>
      <c r="CJ111" s="5">
        <f t="shared" si="13"/>
        <v>885.8199999999999</v>
      </c>
    </row>
    <row r="112" spans="2:62" ht="10.5" customHeight="1">
      <c r="B112" s="2"/>
      <c r="BJ112" s="44"/>
    </row>
    <row r="113" spans="2:86" ht="10.5" customHeight="1">
      <c r="B113" s="2"/>
      <c r="BJ113" s="44"/>
      <c r="CH113" s="5" t="s">
        <v>103</v>
      </c>
    </row>
    <row r="114" spans="1:88" ht="10.5" customHeight="1">
      <c r="A114" s="6" t="s">
        <v>129</v>
      </c>
      <c r="B114" s="2">
        <v>33129</v>
      </c>
      <c r="C114" s="2" t="s">
        <v>106</v>
      </c>
      <c r="P114" s="6">
        <v>3.3</v>
      </c>
      <c r="AC114" s="6">
        <v>17.9</v>
      </c>
      <c r="AO114" s="6">
        <v>8.5</v>
      </c>
      <c r="BJ114" s="44">
        <f aca="true" t="shared" si="14" ref="BJ114:BJ138">IF(COUNTA(A114)=1,IF(SUM(D114:BI114)=0,"ND",SUM(D114:BI114))," ")</f>
        <v>29.7</v>
      </c>
      <c r="BK114" s="50">
        <f>COUNTA(D114:BI114)</f>
        <v>3</v>
      </c>
      <c r="BX114" s="6" t="s">
        <v>107</v>
      </c>
      <c r="BZ114" s="6">
        <v>0.14</v>
      </c>
      <c r="CA114" s="6" t="s">
        <v>107</v>
      </c>
      <c r="CB114" s="6">
        <v>3.9</v>
      </c>
      <c r="CC114" s="6">
        <v>0.86</v>
      </c>
      <c r="CD114" s="6" t="s">
        <v>107</v>
      </c>
      <c r="CE114" s="6">
        <v>0.3</v>
      </c>
      <c r="CF114" s="6" t="s">
        <v>107</v>
      </c>
      <c r="CG114" s="6">
        <v>0.14</v>
      </c>
      <c r="CH114" s="5">
        <v>13.280000000000086</v>
      </c>
      <c r="CI114" s="5">
        <v>895.83</v>
      </c>
      <c r="CJ114" s="5">
        <v>882.55</v>
      </c>
    </row>
    <row r="115" spans="1:88" ht="10.5" customHeight="1">
      <c r="A115" s="6" t="s">
        <v>129</v>
      </c>
      <c r="B115" s="2">
        <v>33337</v>
      </c>
      <c r="P115" s="6">
        <v>5.3</v>
      </c>
      <c r="AC115" s="6">
        <v>15.3</v>
      </c>
      <c r="AO115" s="6">
        <v>6.4</v>
      </c>
      <c r="BJ115" s="44">
        <f t="shared" si="14"/>
        <v>27</v>
      </c>
      <c r="BK115" s="50">
        <f>COUNTA(D115:BI115)</f>
        <v>3</v>
      </c>
      <c r="CH115" s="5">
        <v>12.71</v>
      </c>
      <c r="CI115" s="5">
        <v>895.83</v>
      </c>
      <c r="CJ115" s="5">
        <v>883.12</v>
      </c>
    </row>
    <row r="116" spans="1:88" ht="10.5" customHeight="1">
      <c r="A116" s="6" t="s">
        <v>129</v>
      </c>
      <c r="B116" s="2">
        <v>33430</v>
      </c>
      <c r="C116" s="2" t="s">
        <v>106</v>
      </c>
      <c r="P116" s="6">
        <v>28</v>
      </c>
      <c r="AC116" s="6">
        <v>23</v>
      </c>
      <c r="AO116" s="6">
        <v>13</v>
      </c>
      <c r="BH116" s="6">
        <v>2.1</v>
      </c>
      <c r="BJ116" s="44">
        <f t="shared" si="14"/>
        <v>66.1</v>
      </c>
      <c r="BK116" s="50">
        <f aca="true" t="shared" si="15" ref="BK116:BK131">COUNTA(D116:BI116)</f>
        <v>4</v>
      </c>
      <c r="BX116" s="6" t="s">
        <v>107</v>
      </c>
      <c r="BZ116" s="6" t="s">
        <v>107</v>
      </c>
      <c r="CA116" s="6" t="s">
        <v>107</v>
      </c>
      <c r="CB116" s="6" t="s">
        <v>107</v>
      </c>
      <c r="CC116" s="6">
        <v>0.82</v>
      </c>
      <c r="CD116" s="6" t="s">
        <v>107</v>
      </c>
      <c r="CE116" s="6">
        <v>0.39</v>
      </c>
      <c r="CG116" s="6">
        <v>0.4</v>
      </c>
      <c r="CH116" s="5">
        <v>12.49</v>
      </c>
      <c r="CI116" s="5">
        <v>895.83</v>
      </c>
      <c r="CJ116" s="5">
        <v>883.34</v>
      </c>
    </row>
    <row r="117" spans="1:88" ht="10.5" customHeight="1">
      <c r="A117" s="6" t="s">
        <v>129</v>
      </c>
      <c r="B117" s="2">
        <v>33529</v>
      </c>
      <c r="P117" s="6">
        <v>19.5</v>
      </c>
      <c r="AB117" s="6">
        <v>3.9</v>
      </c>
      <c r="AC117" s="6">
        <v>26</v>
      </c>
      <c r="AO117" s="6">
        <v>8.7</v>
      </c>
      <c r="BJ117" s="44">
        <f t="shared" si="14"/>
        <v>58.099999999999994</v>
      </c>
      <c r="BK117" s="50">
        <f t="shared" si="15"/>
        <v>4</v>
      </c>
      <c r="CH117" s="5">
        <v>12.76</v>
      </c>
      <c r="CI117" s="5">
        <v>895.83</v>
      </c>
      <c r="CJ117" s="5">
        <v>883.07</v>
      </c>
    </row>
    <row r="118" spans="1:88" ht="10.5" customHeight="1">
      <c r="A118" s="6" t="s">
        <v>129</v>
      </c>
      <c r="B118" s="2">
        <v>33710</v>
      </c>
      <c r="C118" s="2" t="s">
        <v>106</v>
      </c>
      <c r="P118" s="6">
        <v>17.1</v>
      </c>
      <c r="AB118" s="6">
        <v>5.9</v>
      </c>
      <c r="AC118" s="6">
        <v>14.6</v>
      </c>
      <c r="AI118" s="6">
        <v>2.3</v>
      </c>
      <c r="AO118" s="6" t="s">
        <v>103</v>
      </c>
      <c r="BJ118" s="44">
        <f t="shared" si="14"/>
        <v>39.9</v>
      </c>
      <c r="BK118" s="50">
        <f t="shared" si="15"/>
        <v>5</v>
      </c>
      <c r="CC118" s="6" t="s">
        <v>103</v>
      </c>
      <c r="CE118" s="6" t="s">
        <v>103</v>
      </c>
      <c r="CH118" s="5">
        <v>12.440000000000055</v>
      </c>
      <c r="CI118" s="5">
        <v>895.83</v>
      </c>
      <c r="CJ118" s="5">
        <v>883.39</v>
      </c>
    </row>
    <row r="119" spans="1:88" ht="10.5" customHeight="1">
      <c r="A119" s="6" t="s">
        <v>129</v>
      </c>
      <c r="B119" s="2">
        <v>33799</v>
      </c>
      <c r="C119" s="2" t="s">
        <v>106</v>
      </c>
      <c r="D119" s="6">
        <v>117</v>
      </c>
      <c r="P119" s="6">
        <v>31.5</v>
      </c>
      <c r="AC119" s="6">
        <v>18.7</v>
      </c>
      <c r="AF119" s="6">
        <v>1.3</v>
      </c>
      <c r="BH119" s="6">
        <v>4.4</v>
      </c>
      <c r="BJ119" s="44">
        <f t="shared" si="14"/>
        <v>172.9</v>
      </c>
      <c r="BK119" s="50">
        <f t="shared" si="15"/>
        <v>5</v>
      </c>
      <c r="BX119" s="6" t="s">
        <v>107</v>
      </c>
      <c r="BZ119" s="6">
        <v>0.4</v>
      </c>
      <c r="CA119" s="6" t="s">
        <v>107</v>
      </c>
      <c r="CB119" s="6">
        <v>23.6</v>
      </c>
      <c r="CC119" s="6">
        <v>0.24</v>
      </c>
      <c r="CD119" s="6" t="s">
        <v>107</v>
      </c>
      <c r="CE119" s="6">
        <v>0.24</v>
      </c>
      <c r="CG119" s="6">
        <v>2.08</v>
      </c>
      <c r="CH119" s="5">
        <v>12.520000000000095</v>
      </c>
      <c r="CI119" s="5">
        <v>895.83</v>
      </c>
      <c r="CJ119" s="5">
        <v>883.31</v>
      </c>
    </row>
    <row r="120" spans="1:88" ht="10.5" customHeight="1">
      <c r="A120" s="6" t="s">
        <v>129</v>
      </c>
      <c r="B120" s="2">
        <v>33921</v>
      </c>
      <c r="P120" s="6">
        <v>5.4</v>
      </c>
      <c r="AC120" s="6">
        <v>31.2</v>
      </c>
      <c r="AO120" s="6">
        <v>13.4</v>
      </c>
      <c r="BJ120" s="44">
        <f t="shared" si="14"/>
        <v>50</v>
      </c>
      <c r="BK120" s="50">
        <f t="shared" si="15"/>
        <v>3</v>
      </c>
      <c r="CH120" s="5">
        <v>12.83</v>
      </c>
      <c r="CI120" s="5">
        <v>895.83</v>
      </c>
      <c r="CJ120" s="5">
        <v>883</v>
      </c>
    </row>
    <row r="121" spans="1:88" ht="10.5" customHeight="1">
      <c r="A121" s="6" t="s">
        <v>129</v>
      </c>
      <c r="B121" s="2">
        <v>34061</v>
      </c>
      <c r="C121" s="2" t="s">
        <v>106</v>
      </c>
      <c r="P121" s="6">
        <v>22.5</v>
      </c>
      <c r="AC121" s="6">
        <v>22.9</v>
      </c>
      <c r="BJ121" s="44">
        <f t="shared" si="14"/>
        <v>45.4</v>
      </c>
      <c r="BK121" s="50">
        <f t="shared" si="15"/>
        <v>2</v>
      </c>
      <c r="CH121" s="5">
        <v>12.46</v>
      </c>
      <c r="CI121" s="5">
        <v>895.83</v>
      </c>
      <c r="CJ121" s="5">
        <v>883.37</v>
      </c>
    </row>
    <row r="122" spans="1:88" ht="10.5" customHeight="1">
      <c r="A122" s="6" t="s">
        <v>129</v>
      </c>
      <c r="B122" s="2">
        <v>34171</v>
      </c>
      <c r="C122" s="2" t="s">
        <v>106</v>
      </c>
      <c r="P122" s="6">
        <v>6.7</v>
      </c>
      <c r="AC122" s="6">
        <v>13.7</v>
      </c>
      <c r="AO122" s="6">
        <v>13.4</v>
      </c>
      <c r="BJ122" s="44">
        <f t="shared" si="14"/>
        <v>33.8</v>
      </c>
      <c r="BK122" s="50">
        <f t="shared" si="15"/>
        <v>3</v>
      </c>
      <c r="BX122" s="6" t="s">
        <v>107</v>
      </c>
      <c r="BZ122" s="6">
        <v>0.1</v>
      </c>
      <c r="CA122" s="6" t="s">
        <v>107</v>
      </c>
      <c r="CB122" s="6">
        <v>16</v>
      </c>
      <c r="CC122" s="6">
        <v>0.33</v>
      </c>
      <c r="CD122" s="6" t="s">
        <v>107</v>
      </c>
      <c r="CE122" s="6">
        <v>0.33</v>
      </c>
      <c r="CG122" s="6">
        <v>0.042</v>
      </c>
      <c r="CH122" s="5">
        <v>12.400000000000091</v>
      </c>
      <c r="CI122" s="5">
        <v>895.83</v>
      </c>
      <c r="CJ122" s="5">
        <v>883.43</v>
      </c>
    </row>
    <row r="123" spans="1:88" ht="10.5" customHeight="1">
      <c r="A123" s="6" t="s">
        <v>129</v>
      </c>
      <c r="B123" s="2">
        <v>34260</v>
      </c>
      <c r="C123" s="2" t="s">
        <v>106</v>
      </c>
      <c r="P123" s="6">
        <v>12.4</v>
      </c>
      <c r="AC123" s="6">
        <v>11.4</v>
      </c>
      <c r="BJ123" s="44">
        <f t="shared" si="14"/>
        <v>23.8</v>
      </c>
      <c r="BK123" s="50">
        <f t="shared" si="15"/>
        <v>2</v>
      </c>
      <c r="CH123" s="5">
        <v>12.660000000000082</v>
      </c>
      <c r="CI123" s="5">
        <v>895.83</v>
      </c>
      <c r="CJ123" s="5">
        <v>883.17</v>
      </c>
    </row>
    <row r="124" spans="1:86" ht="10.5" customHeight="1">
      <c r="A124" s="6" t="s">
        <v>129</v>
      </c>
      <c r="B124" s="2">
        <v>34424</v>
      </c>
      <c r="C124" s="2" t="s">
        <v>106</v>
      </c>
      <c r="P124" s="6">
        <v>14.7</v>
      </c>
      <c r="AC124" s="6">
        <v>7.8</v>
      </c>
      <c r="AI124" s="6">
        <v>0.5</v>
      </c>
      <c r="BJ124" s="44">
        <f t="shared" si="14"/>
        <v>23</v>
      </c>
      <c r="BK124" s="50">
        <f t="shared" si="15"/>
        <v>3</v>
      </c>
      <c r="CH124" s="5" t="s">
        <v>103</v>
      </c>
    </row>
    <row r="125" spans="1:88" ht="10.5" customHeight="1">
      <c r="A125" s="6" t="s">
        <v>129</v>
      </c>
      <c r="B125" s="2">
        <v>34547</v>
      </c>
      <c r="C125" s="2" t="s">
        <v>106</v>
      </c>
      <c r="P125" s="6" t="s">
        <v>107</v>
      </c>
      <c r="AB125" s="6">
        <v>2.8</v>
      </c>
      <c r="AC125" s="6">
        <v>7</v>
      </c>
      <c r="AF125" s="6">
        <v>1.1</v>
      </c>
      <c r="AO125" s="6">
        <v>12.2</v>
      </c>
      <c r="BH125" s="6">
        <v>0.9</v>
      </c>
      <c r="BJ125" s="44">
        <f t="shared" si="14"/>
        <v>24</v>
      </c>
      <c r="BK125" s="50">
        <f t="shared" si="15"/>
        <v>6</v>
      </c>
      <c r="BX125" s="6" t="s">
        <v>107</v>
      </c>
      <c r="BZ125" s="6">
        <v>0.2</v>
      </c>
      <c r="CA125" s="6" t="s">
        <v>107</v>
      </c>
      <c r="CB125" s="6">
        <v>24</v>
      </c>
      <c r="CC125" s="6">
        <v>2.215</v>
      </c>
      <c r="CD125" s="6" t="s">
        <v>107</v>
      </c>
      <c r="CE125" s="6">
        <v>0.583</v>
      </c>
      <c r="CF125" s="6" t="s">
        <v>107</v>
      </c>
      <c r="CG125" s="6">
        <v>0.161</v>
      </c>
      <c r="CH125" s="5">
        <v>12.72</v>
      </c>
      <c r="CI125" s="5">
        <v>895.83</v>
      </c>
      <c r="CJ125" s="5">
        <v>883.11</v>
      </c>
    </row>
    <row r="126" spans="1:88" ht="10.5" customHeight="1">
      <c r="A126" s="6" t="s">
        <v>129</v>
      </c>
      <c r="B126" s="2">
        <v>34624</v>
      </c>
      <c r="C126" s="2" t="s">
        <v>106</v>
      </c>
      <c r="P126" s="6" t="s">
        <v>107</v>
      </c>
      <c r="AC126" s="6">
        <v>5.5</v>
      </c>
      <c r="AO126" s="6">
        <v>7.2</v>
      </c>
      <c r="BJ126" s="44">
        <f t="shared" si="14"/>
        <v>12.7</v>
      </c>
      <c r="BK126" s="50">
        <f t="shared" si="15"/>
        <v>3</v>
      </c>
      <c r="CH126" s="5">
        <v>12.38</v>
      </c>
      <c r="CI126" s="5">
        <v>895.83</v>
      </c>
      <c r="CJ126" s="5">
        <f>+CI126-CH126</f>
        <v>883.45</v>
      </c>
    </row>
    <row r="127" spans="1:88" ht="10.5" customHeight="1">
      <c r="A127" s="6" t="s">
        <v>129</v>
      </c>
      <c r="B127" s="2">
        <v>34795</v>
      </c>
      <c r="C127" s="2" t="s">
        <v>106</v>
      </c>
      <c r="P127" s="6">
        <v>21.5</v>
      </c>
      <c r="AC127" s="6">
        <v>5.6</v>
      </c>
      <c r="AF127" s="6">
        <v>0.8</v>
      </c>
      <c r="AO127" s="6">
        <v>9.8</v>
      </c>
      <c r="BH127" s="6">
        <v>0.5</v>
      </c>
      <c r="BJ127" s="44">
        <f t="shared" si="14"/>
        <v>38.2</v>
      </c>
      <c r="BK127" s="50">
        <f t="shared" si="15"/>
        <v>5</v>
      </c>
      <c r="CH127" s="5">
        <v>12.37</v>
      </c>
      <c r="CI127" s="5">
        <v>895.83</v>
      </c>
      <c r="CJ127" s="5">
        <f aca="true" t="shared" si="16" ref="CJ127:CJ139">+CI127-CH127</f>
        <v>883.46</v>
      </c>
    </row>
    <row r="128" spans="1:88" ht="10.5" customHeight="1">
      <c r="A128" s="6" t="s">
        <v>129</v>
      </c>
      <c r="B128" s="2">
        <v>34913</v>
      </c>
      <c r="C128" s="2" t="s">
        <v>106</v>
      </c>
      <c r="AB128" s="6">
        <v>1.2</v>
      </c>
      <c r="AC128" s="6">
        <v>4.9</v>
      </c>
      <c r="AH128" s="6">
        <v>8.1</v>
      </c>
      <c r="AO128" s="6">
        <v>8.2</v>
      </c>
      <c r="AT128" s="6">
        <v>1.7</v>
      </c>
      <c r="BJ128" s="44">
        <f t="shared" si="14"/>
        <v>24.099999999999998</v>
      </c>
      <c r="BK128" s="50">
        <f t="shared" si="15"/>
        <v>5</v>
      </c>
      <c r="BX128" s="6" t="s">
        <v>107</v>
      </c>
      <c r="BZ128" s="6" t="s">
        <v>107</v>
      </c>
      <c r="CA128" s="6" t="s">
        <v>107</v>
      </c>
      <c r="CB128" s="6" t="s">
        <v>107</v>
      </c>
      <c r="CC128" s="6">
        <v>1.428</v>
      </c>
      <c r="CD128" s="6" t="s">
        <v>107</v>
      </c>
      <c r="CE128" s="6">
        <v>0.466</v>
      </c>
      <c r="CF128" s="6" t="s">
        <v>107</v>
      </c>
      <c r="CG128" s="6">
        <v>1.059</v>
      </c>
      <c r="CH128" s="5">
        <v>12.47</v>
      </c>
      <c r="CI128" s="5">
        <v>895.83</v>
      </c>
      <c r="CJ128" s="5">
        <f t="shared" si="16"/>
        <v>883.36</v>
      </c>
    </row>
    <row r="129" spans="1:88" ht="10.5" customHeight="1">
      <c r="A129" s="6" t="s">
        <v>129</v>
      </c>
      <c r="B129" s="2">
        <v>34992</v>
      </c>
      <c r="C129" s="2" t="s">
        <v>106</v>
      </c>
      <c r="AB129" s="6">
        <v>1.6</v>
      </c>
      <c r="AC129" s="6">
        <v>4.1</v>
      </c>
      <c r="AH129" s="6">
        <v>8.7</v>
      </c>
      <c r="AO129" s="6">
        <v>9.8</v>
      </c>
      <c r="BJ129" s="44">
        <f t="shared" si="14"/>
        <v>24.2</v>
      </c>
      <c r="BK129" s="50">
        <f t="shared" si="15"/>
        <v>4</v>
      </c>
      <c r="CH129" s="5">
        <v>12.4</v>
      </c>
      <c r="CI129" s="5">
        <v>895.83</v>
      </c>
      <c r="CJ129" s="5">
        <f t="shared" si="16"/>
        <v>883.4300000000001</v>
      </c>
    </row>
    <row r="130" spans="1:90" ht="10.5" customHeight="1">
      <c r="A130" s="6" t="s">
        <v>129</v>
      </c>
      <c r="B130" s="2">
        <v>35168</v>
      </c>
      <c r="C130" s="2" t="s">
        <v>109</v>
      </c>
      <c r="F130" s="6">
        <v>0.3</v>
      </c>
      <c r="P130" s="6">
        <v>19</v>
      </c>
      <c r="AC130" s="6">
        <v>4.8</v>
      </c>
      <c r="AF130" s="6">
        <v>0.7</v>
      </c>
      <c r="BJ130" s="44">
        <f t="shared" si="14"/>
        <v>24.8</v>
      </c>
      <c r="BK130" s="50">
        <f t="shared" si="15"/>
        <v>4</v>
      </c>
      <c r="CH130" s="5">
        <v>12.1</v>
      </c>
      <c r="CI130" s="5">
        <v>895.83</v>
      </c>
      <c r="CJ130" s="5">
        <f t="shared" si="16"/>
        <v>883.73</v>
      </c>
      <c r="CL130" s="6">
        <v>11.8</v>
      </c>
    </row>
    <row r="131" spans="1:90" ht="10.5" customHeight="1">
      <c r="A131" s="6" t="s">
        <v>129</v>
      </c>
      <c r="B131" s="2">
        <v>35248</v>
      </c>
      <c r="C131" s="2" t="s">
        <v>109</v>
      </c>
      <c r="F131" s="6">
        <v>0.4</v>
      </c>
      <c r="P131" s="6">
        <v>12</v>
      </c>
      <c r="AC131" s="6">
        <v>6.7</v>
      </c>
      <c r="AF131" s="6">
        <v>1</v>
      </c>
      <c r="AG131" s="6">
        <v>0.3</v>
      </c>
      <c r="AI131" s="6">
        <v>0.3</v>
      </c>
      <c r="AO131" s="6">
        <v>9.2</v>
      </c>
      <c r="BH131" s="6">
        <v>0.6</v>
      </c>
      <c r="BJ131" s="44">
        <f t="shared" si="14"/>
        <v>30.500000000000004</v>
      </c>
      <c r="BK131" s="50">
        <f t="shared" si="15"/>
        <v>8</v>
      </c>
      <c r="CH131" s="5">
        <v>12.53</v>
      </c>
      <c r="CI131" s="5">
        <v>895.83</v>
      </c>
      <c r="CJ131" s="5">
        <f t="shared" si="16"/>
        <v>883.3000000000001</v>
      </c>
      <c r="CL131" s="6">
        <v>3.9</v>
      </c>
    </row>
    <row r="132" spans="1:90" ht="10.5" customHeight="1">
      <c r="A132" s="6" t="s">
        <v>129</v>
      </c>
      <c r="B132" s="2">
        <v>35374</v>
      </c>
      <c r="C132" s="2" t="s">
        <v>109</v>
      </c>
      <c r="F132" s="6">
        <v>0.3</v>
      </c>
      <c r="P132" s="6">
        <v>7.7</v>
      </c>
      <c r="S132" s="6">
        <v>1</v>
      </c>
      <c r="AC132" s="6">
        <v>4.7</v>
      </c>
      <c r="AF132" s="6">
        <v>1.1</v>
      </c>
      <c r="AG132" s="6">
        <v>0.2</v>
      </c>
      <c r="AI132" s="6">
        <v>0.2</v>
      </c>
      <c r="AO132" s="6">
        <v>8.6</v>
      </c>
      <c r="BJ132" s="44">
        <f t="shared" si="14"/>
        <v>23.799999999999997</v>
      </c>
      <c r="BK132" s="50">
        <f aca="true" t="shared" si="17" ref="BK132:BK138">COUNTA(D132:BI132)</f>
        <v>8</v>
      </c>
      <c r="CH132" s="5">
        <v>12.84</v>
      </c>
      <c r="CI132" s="5">
        <v>895.83</v>
      </c>
      <c r="CJ132" s="5">
        <f t="shared" si="16"/>
        <v>882.99</v>
      </c>
      <c r="CL132" s="6">
        <v>6.8</v>
      </c>
    </row>
    <row r="133" spans="1:95" ht="10.5" customHeight="1">
      <c r="A133" s="6" t="s">
        <v>129</v>
      </c>
      <c r="B133" s="2">
        <v>35541</v>
      </c>
      <c r="C133" s="2" t="s">
        <v>109</v>
      </c>
      <c r="D133" s="6" t="s">
        <v>130</v>
      </c>
      <c r="F133" s="6">
        <v>0.4</v>
      </c>
      <c r="P133" s="6">
        <v>4.7</v>
      </c>
      <c r="AC133" s="6">
        <v>4.3</v>
      </c>
      <c r="AF133" s="6">
        <v>1</v>
      </c>
      <c r="AI133" s="6">
        <v>0.2</v>
      </c>
      <c r="AO133" s="6">
        <v>11</v>
      </c>
      <c r="BJ133" s="44">
        <f t="shared" si="14"/>
        <v>21.6</v>
      </c>
      <c r="BK133" s="50">
        <f t="shared" si="17"/>
        <v>7</v>
      </c>
      <c r="CH133" s="35">
        <v>12.43</v>
      </c>
      <c r="CI133" s="5">
        <v>895.83</v>
      </c>
      <c r="CJ133" s="5">
        <f t="shared" si="16"/>
        <v>883.4000000000001</v>
      </c>
      <c r="CK133" s="36">
        <v>0.1</v>
      </c>
      <c r="CL133" s="37">
        <v>5.7</v>
      </c>
      <c r="CM133" s="37">
        <v>688</v>
      </c>
      <c r="CN133" s="36">
        <v>7.39</v>
      </c>
      <c r="CO133" s="61"/>
      <c r="CP133" s="61"/>
      <c r="CQ133" s="61"/>
    </row>
    <row r="134" spans="1:95" ht="10.5" customHeight="1">
      <c r="A134" s="6" t="s">
        <v>129</v>
      </c>
      <c r="B134" s="2">
        <v>35640</v>
      </c>
      <c r="C134" s="2" t="s">
        <v>109</v>
      </c>
      <c r="D134" s="6" t="s">
        <v>131</v>
      </c>
      <c r="F134" s="6">
        <v>0.5</v>
      </c>
      <c r="P134" s="6">
        <v>6.8</v>
      </c>
      <c r="S134" s="6">
        <v>2.3</v>
      </c>
      <c r="AC134" s="6">
        <v>6.4</v>
      </c>
      <c r="AF134" s="6">
        <v>1.8</v>
      </c>
      <c r="AI134" s="6">
        <v>0.3</v>
      </c>
      <c r="AO134" s="6">
        <v>12</v>
      </c>
      <c r="BJ134" s="44">
        <f t="shared" si="14"/>
        <v>30.1</v>
      </c>
      <c r="BK134" s="50">
        <f t="shared" si="17"/>
        <v>8</v>
      </c>
      <c r="BX134" s="6">
        <v>1.2</v>
      </c>
      <c r="BZ134" s="6" t="s">
        <v>107</v>
      </c>
      <c r="CA134" s="6" t="s">
        <v>107</v>
      </c>
      <c r="CB134" s="6" t="s">
        <v>107</v>
      </c>
      <c r="CC134" s="6">
        <v>2.2</v>
      </c>
      <c r="CD134" s="6" t="s">
        <v>107</v>
      </c>
      <c r="CE134" s="6">
        <v>0.57</v>
      </c>
      <c r="CF134" s="6" t="s">
        <v>107</v>
      </c>
      <c r="CG134" s="6">
        <v>0.059</v>
      </c>
      <c r="CH134" s="35">
        <v>12.58</v>
      </c>
      <c r="CI134" s="5">
        <v>896.83</v>
      </c>
      <c r="CJ134" s="5">
        <f t="shared" si="16"/>
        <v>884.25</v>
      </c>
      <c r="CK134" s="36">
        <v>0.1</v>
      </c>
      <c r="CL134" s="37">
        <v>6.9</v>
      </c>
      <c r="CM134" s="37">
        <v>693</v>
      </c>
      <c r="CN134" s="36">
        <v>7.33</v>
      </c>
      <c r="CO134" s="61"/>
      <c r="CP134" s="61"/>
      <c r="CQ134" s="61"/>
    </row>
    <row r="135" spans="1:95" ht="10.5" customHeight="1">
      <c r="A135" s="6" t="s">
        <v>129</v>
      </c>
      <c r="B135" s="2">
        <v>35747</v>
      </c>
      <c r="C135" s="2" t="s">
        <v>109</v>
      </c>
      <c r="F135" s="6">
        <v>0.4</v>
      </c>
      <c r="P135" s="6">
        <v>5.1</v>
      </c>
      <c r="AC135" s="6">
        <v>4.2</v>
      </c>
      <c r="AF135" s="6">
        <v>1</v>
      </c>
      <c r="AG135" s="6">
        <v>0.2</v>
      </c>
      <c r="AI135" s="6">
        <v>0.2</v>
      </c>
      <c r="AO135" s="6">
        <v>8.2</v>
      </c>
      <c r="BJ135" s="44">
        <f t="shared" si="14"/>
        <v>19.299999999999997</v>
      </c>
      <c r="BK135" s="50">
        <f t="shared" si="17"/>
        <v>7</v>
      </c>
      <c r="CH135" s="35">
        <v>12.82</v>
      </c>
      <c r="CI135" s="5">
        <v>896.83</v>
      </c>
      <c r="CJ135" s="5">
        <f t="shared" si="16"/>
        <v>884.01</v>
      </c>
      <c r="CK135" s="36">
        <v>0.3</v>
      </c>
      <c r="CL135" s="37">
        <v>2.7</v>
      </c>
      <c r="CM135" s="37">
        <v>581</v>
      </c>
      <c r="CN135" s="36">
        <v>7.24</v>
      </c>
      <c r="CO135" s="61"/>
      <c r="CP135" s="61"/>
      <c r="CQ135" s="61"/>
    </row>
    <row r="136" spans="1:95" ht="10.5" customHeight="1">
      <c r="A136" s="6" t="s">
        <v>129</v>
      </c>
      <c r="B136" s="2">
        <v>35893</v>
      </c>
      <c r="C136" s="2" t="s">
        <v>109</v>
      </c>
      <c r="F136" s="6">
        <v>0.5</v>
      </c>
      <c r="P136" s="6">
        <v>4.3</v>
      </c>
      <c r="S136" s="6">
        <v>1</v>
      </c>
      <c r="AC136" s="6">
        <v>4.7</v>
      </c>
      <c r="AF136" s="6">
        <v>1.1</v>
      </c>
      <c r="AG136" s="6">
        <v>0.3</v>
      </c>
      <c r="AI136" s="6">
        <v>0.3</v>
      </c>
      <c r="AO136" s="6">
        <v>6.9</v>
      </c>
      <c r="BC136" s="6">
        <v>0.1</v>
      </c>
      <c r="BH136" s="6">
        <v>0.5</v>
      </c>
      <c r="BJ136" s="44">
        <f t="shared" si="14"/>
        <v>19.700000000000003</v>
      </c>
      <c r="BK136" s="50">
        <f t="shared" si="17"/>
        <v>10</v>
      </c>
      <c r="CH136" s="35">
        <v>12.18</v>
      </c>
      <c r="CI136" s="5">
        <v>896.83</v>
      </c>
      <c r="CJ136" s="5">
        <f t="shared" si="16"/>
        <v>884.6500000000001</v>
      </c>
      <c r="CK136" s="36">
        <v>0.1</v>
      </c>
      <c r="CL136" s="37">
        <v>3.3</v>
      </c>
      <c r="CM136" s="37">
        <v>584</v>
      </c>
      <c r="CN136" s="36">
        <v>7.36</v>
      </c>
      <c r="CO136" s="61"/>
      <c r="CP136" s="61"/>
      <c r="CQ136" s="61"/>
    </row>
    <row r="137" spans="1:95" ht="10.5" customHeight="1">
      <c r="A137" s="6" t="s">
        <v>129</v>
      </c>
      <c r="B137" s="2">
        <v>36066</v>
      </c>
      <c r="C137" s="2" t="s">
        <v>109</v>
      </c>
      <c r="F137" s="6">
        <v>0.3</v>
      </c>
      <c r="P137" s="6">
        <v>1.4</v>
      </c>
      <c r="AB137" s="6">
        <v>2.5</v>
      </c>
      <c r="AC137" s="6">
        <v>2.2</v>
      </c>
      <c r="AF137" s="6">
        <v>0.8</v>
      </c>
      <c r="AG137" s="6">
        <v>0.2</v>
      </c>
      <c r="AI137" s="6">
        <v>0.2</v>
      </c>
      <c r="AO137" s="6">
        <v>6.2</v>
      </c>
      <c r="BJ137" s="44">
        <f t="shared" si="14"/>
        <v>13.8</v>
      </c>
      <c r="BK137" s="50">
        <f t="shared" si="17"/>
        <v>8</v>
      </c>
      <c r="BL137" s="14">
        <v>240</v>
      </c>
      <c r="BM137" s="14">
        <v>11</v>
      </c>
      <c r="BN137" s="14">
        <v>390</v>
      </c>
      <c r="BO137" s="14">
        <v>36</v>
      </c>
      <c r="BP137" s="14">
        <v>33</v>
      </c>
      <c r="BQ137" s="14" t="s">
        <v>107</v>
      </c>
      <c r="BR137" s="14" t="s">
        <v>107</v>
      </c>
      <c r="BS137" s="14" t="s">
        <v>107</v>
      </c>
      <c r="BT137" s="14" t="s">
        <v>107</v>
      </c>
      <c r="BU137" s="14" t="s">
        <v>107</v>
      </c>
      <c r="BV137" s="14" t="s">
        <v>107</v>
      </c>
      <c r="BW137" s="14">
        <v>0.026</v>
      </c>
      <c r="BX137" s="6">
        <v>1.5</v>
      </c>
      <c r="BY137" s="6">
        <v>0.1</v>
      </c>
      <c r="BZ137" s="6" t="s">
        <v>107</v>
      </c>
      <c r="CA137" s="6" t="s">
        <v>107</v>
      </c>
      <c r="CB137" s="6" t="s">
        <v>107</v>
      </c>
      <c r="CC137" s="6" t="s">
        <v>108</v>
      </c>
      <c r="CD137" s="6" t="s">
        <v>107</v>
      </c>
      <c r="CE137" s="6">
        <v>0.49</v>
      </c>
      <c r="CF137" s="6" t="s">
        <v>107</v>
      </c>
      <c r="CG137" s="6">
        <v>0.12</v>
      </c>
      <c r="CH137" s="35">
        <v>13.4</v>
      </c>
      <c r="CI137" s="5">
        <v>896.83</v>
      </c>
      <c r="CJ137" s="5">
        <f t="shared" si="16"/>
        <v>883.4300000000001</v>
      </c>
      <c r="CK137" s="36">
        <v>0.3</v>
      </c>
      <c r="CL137" s="37">
        <v>7.2</v>
      </c>
      <c r="CM137" s="37">
        <v>444</v>
      </c>
      <c r="CN137" s="36">
        <v>6.88</v>
      </c>
      <c r="CO137" s="61">
        <v>0.44</v>
      </c>
      <c r="CP137" s="61" t="s">
        <v>111</v>
      </c>
      <c r="CQ137" s="61" t="s">
        <v>112</v>
      </c>
    </row>
    <row r="138" spans="1:95" ht="10.5" customHeight="1">
      <c r="A138" s="6" t="s">
        <v>129</v>
      </c>
      <c r="B138" s="2">
        <v>36129</v>
      </c>
      <c r="C138" s="2" t="s">
        <v>109</v>
      </c>
      <c r="F138" s="6">
        <v>0.4</v>
      </c>
      <c r="AB138" s="6">
        <v>4.1</v>
      </c>
      <c r="AC138" s="6">
        <v>1.8</v>
      </c>
      <c r="AF138" s="6">
        <v>0.4</v>
      </c>
      <c r="AG138" s="6">
        <v>0.1</v>
      </c>
      <c r="AH138" s="6">
        <v>1</v>
      </c>
      <c r="AO138" s="6">
        <v>6.5</v>
      </c>
      <c r="BJ138" s="44">
        <f t="shared" si="14"/>
        <v>14.3</v>
      </c>
      <c r="BK138" s="50">
        <f t="shared" si="17"/>
        <v>7</v>
      </c>
      <c r="CH138" s="35">
        <v>12.88</v>
      </c>
      <c r="CI138" s="5">
        <v>896.83</v>
      </c>
      <c r="CJ138" s="5">
        <f t="shared" si="16"/>
        <v>883.95</v>
      </c>
      <c r="CK138" s="36">
        <v>0.3</v>
      </c>
      <c r="CL138" s="37">
        <v>7.4</v>
      </c>
      <c r="CM138" s="37">
        <v>434</v>
      </c>
      <c r="CN138" s="36">
        <v>7.04</v>
      </c>
      <c r="CO138" s="61"/>
      <c r="CP138" s="61"/>
      <c r="CQ138" s="61"/>
    </row>
    <row r="139" spans="1:95" ht="10.5" customHeight="1">
      <c r="A139" s="6" t="s">
        <v>129</v>
      </c>
      <c r="B139" s="2">
        <v>36249</v>
      </c>
      <c r="BJ139" s="44"/>
      <c r="CH139" s="35">
        <v>12.55</v>
      </c>
      <c r="CI139" s="5">
        <v>896.83</v>
      </c>
      <c r="CJ139" s="5">
        <f t="shared" si="16"/>
        <v>884.2800000000001</v>
      </c>
      <c r="CK139" s="36">
        <v>0.5</v>
      </c>
      <c r="CL139" s="37">
        <v>5.4</v>
      </c>
      <c r="CM139" s="37">
        <v>667</v>
      </c>
      <c r="CN139" s="36">
        <v>7.19</v>
      </c>
      <c r="CO139" s="61"/>
      <c r="CP139" s="61"/>
      <c r="CQ139" s="61"/>
    </row>
    <row r="140" spans="1:95" ht="10.5" customHeight="1">
      <c r="A140" s="6" t="s">
        <v>129</v>
      </c>
      <c r="B140" s="2">
        <v>36403</v>
      </c>
      <c r="C140" s="2" t="s">
        <v>109</v>
      </c>
      <c r="F140" s="6">
        <v>0.5</v>
      </c>
      <c r="P140" s="6">
        <v>2.5</v>
      </c>
      <c r="AC140" s="6">
        <v>2</v>
      </c>
      <c r="AF140" s="6">
        <v>0.6</v>
      </c>
      <c r="AG140" s="6">
        <v>0.2</v>
      </c>
      <c r="AI140" s="6">
        <v>0.2</v>
      </c>
      <c r="AO140" s="6">
        <v>11</v>
      </c>
      <c r="BC140" s="6">
        <v>0.1</v>
      </c>
      <c r="BJ140" s="44">
        <f>IF(COUNTA(A140)=1,IF(SUM(D140:BI140)=0,"ND",SUM(D140:BI140))," ")</f>
        <v>17.1</v>
      </c>
      <c r="BK140" s="50">
        <f>COUNTA(D140:BI140)</f>
        <v>8</v>
      </c>
      <c r="BL140" s="14">
        <v>290</v>
      </c>
      <c r="BM140" s="14">
        <v>6</v>
      </c>
      <c r="BN140" s="14">
        <v>470</v>
      </c>
      <c r="BO140" s="14">
        <v>36</v>
      </c>
      <c r="BP140" s="14">
        <v>38</v>
      </c>
      <c r="BS140" s="14" t="s">
        <v>126</v>
      </c>
      <c r="BU140" s="14" t="s">
        <v>114</v>
      </c>
      <c r="BX140" s="6">
        <v>1.4</v>
      </c>
      <c r="BZ140" s="6" t="s">
        <v>115</v>
      </c>
      <c r="CA140" s="6" t="s">
        <v>127</v>
      </c>
      <c r="CB140" s="6" t="s">
        <v>116</v>
      </c>
      <c r="CD140" s="6" t="s">
        <v>113</v>
      </c>
      <c r="CE140" s="6">
        <v>0.55</v>
      </c>
      <c r="CF140" s="6" t="s">
        <v>114</v>
      </c>
      <c r="CG140" s="6">
        <v>0.12</v>
      </c>
      <c r="CH140" s="35">
        <v>12.66</v>
      </c>
      <c r="CI140" s="5">
        <v>896.83</v>
      </c>
      <c r="CJ140" s="5">
        <f>+CI140-CH140</f>
        <v>884.1700000000001</v>
      </c>
      <c r="CK140" s="36">
        <v>0.6</v>
      </c>
      <c r="CL140" s="37">
        <v>10.1</v>
      </c>
      <c r="CM140" s="37">
        <v>659</v>
      </c>
      <c r="CN140" s="36">
        <v>7.26</v>
      </c>
      <c r="CO140" s="61"/>
      <c r="CP140" s="61"/>
      <c r="CQ140" s="61"/>
    </row>
    <row r="141" spans="1:95" ht="10.5" customHeight="1">
      <c r="A141" s="6" t="s">
        <v>129</v>
      </c>
      <c r="B141" s="2">
        <v>36488</v>
      </c>
      <c r="C141" s="2" t="s">
        <v>109</v>
      </c>
      <c r="F141" s="6">
        <v>0.3</v>
      </c>
      <c r="AC141" s="6">
        <v>1.3</v>
      </c>
      <c r="AF141" s="6">
        <v>0.4</v>
      </c>
      <c r="AG141" s="6">
        <v>0.2</v>
      </c>
      <c r="AO141" s="6">
        <v>7.9</v>
      </c>
      <c r="BC141" s="6">
        <v>0.1</v>
      </c>
      <c r="BJ141" s="44">
        <f>IF(COUNTA(A141)=1,IF(SUM(D141:BI141)=0,"ND",SUM(D141:BI141))," ")</f>
        <v>10.200000000000001</v>
      </c>
      <c r="BK141" s="50">
        <f>COUNTA(D141:BI141)</f>
        <v>6</v>
      </c>
      <c r="CH141" s="35">
        <v>12.89</v>
      </c>
      <c r="CI141" s="5">
        <v>896.83</v>
      </c>
      <c r="CJ141" s="5">
        <f>+CI141-CH141</f>
        <v>883.94</v>
      </c>
      <c r="CK141" s="36">
        <v>1.1</v>
      </c>
      <c r="CL141" s="37">
        <v>2.6</v>
      </c>
      <c r="CM141" s="37">
        <v>611</v>
      </c>
      <c r="CN141" s="36">
        <v>7.09</v>
      </c>
      <c r="CO141" s="61"/>
      <c r="CP141" s="61"/>
      <c r="CQ141" s="61"/>
    </row>
    <row r="142" spans="1:95" ht="10.5" customHeight="1">
      <c r="A142" s="6" t="s">
        <v>129</v>
      </c>
      <c r="B142" s="2">
        <v>36644</v>
      </c>
      <c r="C142" s="2" t="s">
        <v>109</v>
      </c>
      <c r="F142" s="6">
        <v>0.4</v>
      </c>
      <c r="P142" s="6">
        <v>2.1</v>
      </c>
      <c r="AC142" s="6">
        <v>3.8</v>
      </c>
      <c r="AF142" s="6">
        <v>1.6</v>
      </c>
      <c r="AG142" s="6">
        <v>0.1</v>
      </c>
      <c r="AI142" s="6">
        <v>0.2</v>
      </c>
      <c r="AO142" s="6">
        <v>30</v>
      </c>
      <c r="BC142" s="6">
        <v>0.1</v>
      </c>
      <c r="BJ142" s="44">
        <f>IF(COUNTA(A142)=1,IF(SUM(D142:BI142)=0,"ND",SUM(D142:BI142))," ")</f>
        <v>38.300000000000004</v>
      </c>
      <c r="BK142" s="50">
        <f>COUNTA(D142:BI142)</f>
        <v>8</v>
      </c>
      <c r="CH142" s="35"/>
      <c r="CK142" s="36"/>
      <c r="CL142" s="37"/>
      <c r="CM142" s="37"/>
      <c r="CN142" s="36"/>
      <c r="CO142" s="61"/>
      <c r="CP142" s="61"/>
      <c r="CQ142" s="61"/>
    </row>
    <row r="143" spans="1:95" ht="10.5" customHeight="1">
      <c r="A143" s="6" t="s">
        <v>129</v>
      </c>
      <c r="B143" s="2">
        <v>36756</v>
      </c>
      <c r="C143" s="2" t="s">
        <v>109</v>
      </c>
      <c r="F143" s="6">
        <v>0.2</v>
      </c>
      <c r="P143" s="6">
        <v>1</v>
      </c>
      <c r="AC143" s="6">
        <v>0.7</v>
      </c>
      <c r="AF143" s="6">
        <v>0.4</v>
      </c>
      <c r="AG143" s="6">
        <v>0.1</v>
      </c>
      <c r="AO143" s="6">
        <v>8.1</v>
      </c>
      <c r="BJ143" s="44">
        <f>IF(COUNTA(A143)=1,IF(SUM(D143:BI143)=0,"ND",SUM(D143:BI143))," ")</f>
        <v>10.5</v>
      </c>
      <c r="BK143" s="50">
        <f>COUNTA(D143:BI143)</f>
        <v>6</v>
      </c>
      <c r="BL143" s="14">
        <v>300</v>
      </c>
      <c r="BM143" s="14">
        <v>12</v>
      </c>
      <c r="BN143" s="14">
        <v>510</v>
      </c>
      <c r="BO143" s="14">
        <v>50</v>
      </c>
      <c r="BP143" s="14">
        <v>33</v>
      </c>
      <c r="BQ143" s="14" t="s">
        <v>117</v>
      </c>
      <c r="BS143" s="14" t="s">
        <v>126</v>
      </c>
      <c r="BU143" s="14" t="s">
        <v>114</v>
      </c>
      <c r="BX143" s="6">
        <v>1.8</v>
      </c>
      <c r="BZ143" s="6" t="s">
        <v>159</v>
      </c>
      <c r="CA143" s="6" t="s">
        <v>160</v>
      </c>
      <c r="CB143" s="6" t="s">
        <v>116</v>
      </c>
      <c r="CC143" s="6">
        <v>2.6</v>
      </c>
      <c r="CD143" s="6" t="s">
        <v>157</v>
      </c>
      <c r="CE143" s="6">
        <v>0.47</v>
      </c>
      <c r="CF143" s="6">
        <v>0.28</v>
      </c>
      <c r="CG143" s="6">
        <v>0.092</v>
      </c>
      <c r="CH143" s="35"/>
      <c r="CK143" s="36"/>
      <c r="CL143" s="37"/>
      <c r="CM143" s="37"/>
      <c r="CN143" s="36"/>
      <c r="CO143" s="61"/>
      <c r="CP143" s="61"/>
      <c r="CQ143" s="61"/>
    </row>
    <row r="144" spans="1:95" ht="10.5" customHeight="1">
      <c r="A144" s="6" t="s">
        <v>129</v>
      </c>
      <c r="B144" s="2">
        <v>36819</v>
      </c>
      <c r="C144" s="2" t="s">
        <v>109</v>
      </c>
      <c r="F144" s="6">
        <v>0.2</v>
      </c>
      <c r="P144" s="6">
        <v>1.7</v>
      </c>
      <c r="AC144" s="6">
        <v>0.7</v>
      </c>
      <c r="AF144" s="6">
        <v>0.3</v>
      </c>
      <c r="AG144" s="6">
        <v>0.1</v>
      </c>
      <c r="AO144" s="6">
        <v>11</v>
      </c>
      <c r="BJ144" s="44">
        <f>IF(COUNTA(A144)=1,IF(SUM(D144:BI144)=0,"ND",SUM(D144:BI144))," ")</f>
        <v>14</v>
      </c>
      <c r="BK144" s="50">
        <f>COUNTA(D144:BI144)</f>
        <v>6</v>
      </c>
      <c r="CH144" s="35"/>
      <c r="CK144" s="36"/>
      <c r="CL144" s="37"/>
      <c r="CM144" s="37"/>
      <c r="CN144" s="36"/>
      <c r="CO144" s="61"/>
      <c r="CP144" s="61"/>
      <c r="CQ144" s="61"/>
    </row>
    <row r="145" spans="2:75" ht="10.5" customHeight="1">
      <c r="B145" s="2"/>
      <c r="BJ145" s="44"/>
      <c r="BK145" s="52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</row>
    <row r="146" spans="2:86" ht="10.5" customHeight="1">
      <c r="B146" s="2"/>
      <c r="BJ146" s="44" t="str">
        <f aca="true" t="shared" si="18" ref="BJ146:BJ193">IF(COUNTA(A146)=1,IF(SUM(D146:BI146)=0,"ND",SUM(D146:BI146))," ")</f>
        <v> </v>
      </c>
      <c r="BK146" s="52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CH146" s="5" t="s">
        <v>103</v>
      </c>
    </row>
    <row r="147" spans="1:88" ht="10.5" customHeight="1">
      <c r="A147" s="6" t="s">
        <v>132</v>
      </c>
      <c r="B147" s="2">
        <v>33129</v>
      </c>
      <c r="C147" s="2" t="s">
        <v>106</v>
      </c>
      <c r="BJ147" s="44" t="str">
        <f t="shared" si="18"/>
        <v>ND</v>
      </c>
      <c r="BK147" s="50">
        <f aca="true" t="shared" si="19" ref="BK147:BK162">COUNTA(D147:BI147)</f>
        <v>0</v>
      </c>
      <c r="BX147" s="6" t="s">
        <v>107</v>
      </c>
      <c r="BZ147" s="6" t="s">
        <v>107</v>
      </c>
      <c r="CA147" s="6" t="s">
        <v>107</v>
      </c>
      <c r="CB147" s="6">
        <v>7.8</v>
      </c>
      <c r="CC147" s="6">
        <v>0.057</v>
      </c>
      <c r="CD147" s="6" t="s">
        <v>107</v>
      </c>
      <c r="CE147" s="6">
        <v>0.006</v>
      </c>
      <c r="CF147" s="6" t="s">
        <v>107</v>
      </c>
      <c r="CG147" s="6" t="s">
        <v>107</v>
      </c>
      <c r="CH147" s="5">
        <v>16.7</v>
      </c>
      <c r="CI147" s="5">
        <v>898.96</v>
      </c>
      <c r="CJ147" s="5">
        <f>+CI147-CH147</f>
        <v>882.26</v>
      </c>
    </row>
    <row r="148" spans="1:88" ht="10.5" customHeight="1">
      <c r="A148" s="6" t="s">
        <v>132</v>
      </c>
      <c r="B148" s="2">
        <v>33185</v>
      </c>
      <c r="C148" s="2" t="s">
        <v>106</v>
      </c>
      <c r="D148" s="6">
        <v>16.1</v>
      </c>
      <c r="AR148" s="6">
        <v>13.5</v>
      </c>
      <c r="BI148" s="6">
        <v>0.6</v>
      </c>
      <c r="BJ148" s="44" t="s">
        <v>108</v>
      </c>
      <c r="BK148" s="50">
        <f t="shared" si="19"/>
        <v>3</v>
      </c>
      <c r="BX148" s="6" t="s">
        <v>107</v>
      </c>
      <c r="BZ148" s="6">
        <v>0.4</v>
      </c>
      <c r="CA148" s="6">
        <v>1.5</v>
      </c>
      <c r="CB148" s="6">
        <v>4</v>
      </c>
      <c r="CC148" s="6">
        <v>0.016</v>
      </c>
      <c r="CD148" s="6" t="s">
        <v>107</v>
      </c>
      <c r="CE148" s="6">
        <v>0.04</v>
      </c>
      <c r="CF148" s="6" t="s">
        <v>107</v>
      </c>
      <c r="CG148" s="6" t="s">
        <v>107</v>
      </c>
      <c r="CH148" s="5">
        <v>16.47</v>
      </c>
      <c r="CI148" s="5">
        <v>898.96</v>
      </c>
      <c r="CJ148" s="5">
        <f>+CI148-CH148</f>
        <v>882.49</v>
      </c>
    </row>
    <row r="149" spans="1:88" ht="10.5" customHeight="1">
      <c r="A149" s="6" t="s">
        <v>132</v>
      </c>
      <c r="B149" s="2">
        <v>33337</v>
      </c>
      <c r="BJ149" s="44" t="str">
        <f t="shared" si="18"/>
        <v>ND</v>
      </c>
      <c r="BK149" s="50">
        <f t="shared" si="19"/>
        <v>0</v>
      </c>
      <c r="CH149" s="5">
        <v>16.25</v>
      </c>
      <c r="CI149" s="5">
        <v>898.96</v>
      </c>
      <c r="CJ149" s="5">
        <v>882.71</v>
      </c>
    </row>
    <row r="150" spans="1:88" ht="10.5" customHeight="1">
      <c r="A150" s="6" t="s">
        <v>132</v>
      </c>
      <c r="B150" s="2">
        <v>33430</v>
      </c>
      <c r="C150" s="2" t="s">
        <v>106</v>
      </c>
      <c r="BJ150" s="44" t="str">
        <f t="shared" si="18"/>
        <v>ND</v>
      </c>
      <c r="BK150" s="50">
        <f t="shared" si="19"/>
        <v>0</v>
      </c>
      <c r="BX150" s="6" t="s">
        <v>107</v>
      </c>
      <c r="BZ150" s="6" t="s">
        <v>107</v>
      </c>
      <c r="CA150" s="6">
        <v>1.5</v>
      </c>
      <c r="CB150" s="6">
        <v>2</v>
      </c>
      <c r="CC150" s="6">
        <v>0.0181</v>
      </c>
      <c r="CD150" s="6" t="s">
        <v>107</v>
      </c>
      <c r="CE150" s="6">
        <v>0.01</v>
      </c>
      <c r="CG150" s="6" t="s">
        <v>107</v>
      </c>
      <c r="CH150" s="5">
        <v>15.98</v>
      </c>
      <c r="CI150" s="5">
        <v>898.96</v>
      </c>
      <c r="CJ150" s="5">
        <v>882.98</v>
      </c>
    </row>
    <row r="151" spans="1:88" ht="10.5" customHeight="1">
      <c r="A151" s="6" t="s">
        <v>132</v>
      </c>
      <c r="B151" s="2">
        <v>33529</v>
      </c>
      <c r="BJ151" s="44" t="str">
        <f t="shared" si="18"/>
        <v>ND</v>
      </c>
      <c r="BK151" s="50">
        <f t="shared" si="19"/>
        <v>0</v>
      </c>
      <c r="CH151" s="5">
        <v>16.21</v>
      </c>
      <c r="CI151" s="5">
        <v>898.96</v>
      </c>
      <c r="CJ151" s="5">
        <v>882.75</v>
      </c>
    </row>
    <row r="152" spans="1:88" ht="10.5" customHeight="1">
      <c r="A152" s="6" t="s">
        <v>132</v>
      </c>
      <c r="B152" s="2">
        <v>33710</v>
      </c>
      <c r="C152" s="2" t="s">
        <v>106</v>
      </c>
      <c r="BJ152" s="44" t="str">
        <f t="shared" si="18"/>
        <v>ND</v>
      </c>
      <c r="BK152" s="50">
        <f t="shared" si="19"/>
        <v>0</v>
      </c>
      <c r="CH152" s="5">
        <v>16.050000000000068</v>
      </c>
      <c r="CI152" s="5">
        <v>898.96</v>
      </c>
      <c r="CJ152" s="5">
        <v>882.91</v>
      </c>
    </row>
    <row r="153" spans="1:88" ht="10.5" customHeight="1">
      <c r="A153" s="6" t="s">
        <v>132</v>
      </c>
      <c r="B153" s="2">
        <v>33799</v>
      </c>
      <c r="C153" s="2" t="s">
        <v>106</v>
      </c>
      <c r="BJ153" s="44" t="str">
        <f t="shared" si="18"/>
        <v>ND</v>
      </c>
      <c r="BK153" s="50">
        <f t="shared" si="19"/>
        <v>0</v>
      </c>
      <c r="BX153" s="6" t="s">
        <v>107</v>
      </c>
      <c r="BZ153" s="6">
        <v>0.2</v>
      </c>
      <c r="CA153" s="6" t="s">
        <v>107</v>
      </c>
      <c r="CB153" s="6">
        <v>14.8</v>
      </c>
      <c r="CC153" s="6">
        <v>0.0284</v>
      </c>
      <c r="CD153" s="6" t="s">
        <v>107</v>
      </c>
      <c r="CE153" s="6" t="s">
        <v>107</v>
      </c>
      <c r="CG153" s="6" t="s">
        <v>107</v>
      </c>
      <c r="CH153" s="5">
        <v>16.050000000000068</v>
      </c>
      <c r="CI153" s="5">
        <v>898.96</v>
      </c>
      <c r="CJ153" s="5">
        <v>882.91</v>
      </c>
    </row>
    <row r="154" spans="1:88" ht="10.5" customHeight="1">
      <c r="A154" s="6" t="s">
        <v>132</v>
      </c>
      <c r="B154" s="2">
        <v>33921</v>
      </c>
      <c r="BJ154" s="44" t="str">
        <f t="shared" si="18"/>
        <v>ND</v>
      </c>
      <c r="BK154" s="50">
        <f t="shared" si="19"/>
        <v>0</v>
      </c>
      <c r="CH154" s="5">
        <v>16.34</v>
      </c>
      <c r="CI154" s="5">
        <v>898.96</v>
      </c>
      <c r="CJ154" s="5">
        <v>882.62</v>
      </c>
    </row>
    <row r="155" spans="1:88" ht="10.5" customHeight="1">
      <c r="A155" s="6" t="s">
        <v>132</v>
      </c>
      <c r="B155" s="2">
        <v>34061</v>
      </c>
      <c r="C155" s="2" t="s">
        <v>106</v>
      </c>
      <c r="BJ155" s="44" t="str">
        <f t="shared" si="18"/>
        <v>ND</v>
      </c>
      <c r="BK155" s="50">
        <f t="shared" si="19"/>
        <v>0</v>
      </c>
      <c r="CH155" s="5">
        <v>16</v>
      </c>
      <c r="CI155" s="5">
        <v>898.96</v>
      </c>
      <c r="CJ155" s="5">
        <v>882.96</v>
      </c>
    </row>
    <row r="156" spans="1:88" ht="10.5" customHeight="1">
      <c r="A156" s="6" t="s">
        <v>132</v>
      </c>
      <c r="B156" s="2">
        <v>34171</v>
      </c>
      <c r="C156" s="2" t="s">
        <v>106</v>
      </c>
      <c r="BJ156" s="44" t="str">
        <f t="shared" si="18"/>
        <v>ND</v>
      </c>
      <c r="BK156" s="50">
        <f t="shared" si="19"/>
        <v>0</v>
      </c>
      <c r="BX156" s="6" t="s">
        <v>107</v>
      </c>
      <c r="BZ156" s="6" t="s">
        <v>107</v>
      </c>
      <c r="CA156" s="6" t="s">
        <v>107</v>
      </c>
      <c r="CB156" s="6">
        <v>15</v>
      </c>
      <c r="CC156" s="6">
        <v>0.18</v>
      </c>
      <c r="CD156" s="6" t="s">
        <v>107</v>
      </c>
      <c r="CE156" s="6">
        <v>0.12</v>
      </c>
      <c r="CG156" s="6">
        <v>0.044</v>
      </c>
      <c r="CH156" s="5">
        <v>15.82000000000005</v>
      </c>
      <c r="CI156" s="5">
        <v>898.96</v>
      </c>
      <c r="CJ156" s="5">
        <v>883.14</v>
      </c>
    </row>
    <row r="157" spans="1:88" ht="10.5" customHeight="1">
      <c r="A157" s="6" t="s">
        <v>132</v>
      </c>
      <c r="B157" s="2">
        <v>34260</v>
      </c>
      <c r="C157" s="2" t="s">
        <v>106</v>
      </c>
      <c r="BJ157" s="44" t="str">
        <f t="shared" si="18"/>
        <v>ND</v>
      </c>
      <c r="BK157" s="50">
        <f t="shared" si="19"/>
        <v>0</v>
      </c>
      <c r="CH157" s="5">
        <v>16.170000000000073</v>
      </c>
      <c r="CI157" s="5">
        <v>898.96</v>
      </c>
      <c r="CJ157" s="5">
        <v>882.79</v>
      </c>
    </row>
    <row r="158" spans="1:86" ht="10.5" customHeight="1">
      <c r="A158" s="6" t="s">
        <v>132</v>
      </c>
      <c r="B158" s="2">
        <v>34424</v>
      </c>
      <c r="C158" s="2" t="s">
        <v>106</v>
      </c>
      <c r="BJ158" s="44" t="str">
        <f t="shared" si="18"/>
        <v>ND</v>
      </c>
      <c r="BK158" s="50">
        <f t="shared" si="19"/>
        <v>0</v>
      </c>
      <c r="CH158" s="5" t="s">
        <v>103</v>
      </c>
    </row>
    <row r="159" spans="1:88" ht="10.5" customHeight="1">
      <c r="A159" s="6" t="s">
        <v>132</v>
      </c>
      <c r="B159" s="2">
        <v>34547</v>
      </c>
      <c r="C159" s="2" t="s">
        <v>106</v>
      </c>
      <c r="BJ159" s="44" t="str">
        <f t="shared" si="18"/>
        <v>ND</v>
      </c>
      <c r="BK159" s="50">
        <f t="shared" si="19"/>
        <v>0</v>
      </c>
      <c r="BX159" s="6" t="s">
        <v>107</v>
      </c>
      <c r="BZ159" s="6">
        <v>0.2</v>
      </c>
      <c r="CA159" s="6" t="s">
        <v>107</v>
      </c>
      <c r="CB159" s="6">
        <v>23</v>
      </c>
      <c r="CC159" s="6" t="s">
        <v>107</v>
      </c>
      <c r="CD159" s="6" t="s">
        <v>107</v>
      </c>
      <c r="CE159" s="6" t="s">
        <v>107</v>
      </c>
      <c r="CF159" s="6" t="s">
        <v>107</v>
      </c>
      <c r="CG159" s="6">
        <v>0.009</v>
      </c>
      <c r="CH159" s="5">
        <v>16.24</v>
      </c>
      <c r="CI159" s="5">
        <v>898.96</v>
      </c>
      <c r="CJ159" s="5">
        <v>882.72</v>
      </c>
    </row>
    <row r="160" spans="1:88" ht="10.5" customHeight="1">
      <c r="A160" s="6" t="s">
        <v>132</v>
      </c>
      <c r="B160" s="2">
        <v>34634</v>
      </c>
      <c r="C160" s="2" t="s">
        <v>106</v>
      </c>
      <c r="BJ160" s="44" t="str">
        <f t="shared" si="18"/>
        <v>ND</v>
      </c>
      <c r="BK160" s="50">
        <f t="shared" si="19"/>
        <v>0</v>
      </c>
      <c r="CH160" s="5">
        <v>16.08</v>
      </c>
      <c r="CI160" s="5">
        <v>898.96</v>
      </c>
      <c r="CJ160" s="5">
        <f aca="true" t="shared" si="20" ref="CJ160:CJ173">+CI160-CH160</f>
        <v>882.88</v>
      </c>
    </row>
    <row r="161" spans="1:88" ht="10.5" customHeight="1">
      <c r="A161" s="6" t="s">
        <v>132</v>
      </c>
      <c r="B161" s="2">
        <v>34795</v>
      </c>
      <c r="C161" s="2" t="s">
        <v>106</v>
      </c>
      <c r="BJ161" s="44" t="str">
        <f t="shared" si="18"/>
        <v>ND</v>
      </c>
      <c r="BK161" s="50">
        <f t="shared" si="19"/>
        <v>0</v>
      </c>
      <c r="CH161" s="5">
        <v>15.88</v>
      </c>
      <c r="CI161" s="5">
        <v>898.96</v>
      </c>
      <c r="CJ161" s="5">
        <f t="shared" si="20"/>
        <v>883.08</v>
      </c>
    </row>
    <row r="162" spans="1:88" ht="10.5" customHeight="1">
      <c r="A162" s="6" t="s">
        <v>132</v>
      </c>
      <c r="B162" s="2">
        <v>34913</v>
      </c>
      <c r="C162" s="2" t="s">
        <v>106</v>
      </c>
      <c r="BJ162" s="44" t="str">
        <f t="shared" si="18"/>
        <v>ND</v>
      </c>
      <c r="BK162" s="50">
        <f t="shared" si="19"/>
        <v>0</v>
      </c>
      <c r="BX162" s="6" t="s">
        <v>107</v>
      </c>
      <c r="BZ162" s="6" t="s">
        <v>107</v>
      </c>
      <c r="CA162" s="6" t="s">
        <v>107</v>
      </c>
      <c r="CB162" s="6" t="s">
        <v>107</v>
      </c>
      <c r="CC162" s="6">
        <v>0.058</v>
      </c>
      <c r="CD162" s="6" t="s">
        <v>107</v>
      </c>
      <c r="CE162" s="6" t="s">
        <v>107</v>
      </c>
      <c r="CF162" s="6" t="s">
        <v>107</v>
      </c>
      <c r="CG162" s="6" t="s">
        <v>107</v>
      </c>
      <c r="CH162" s="5">
        <v>16.12</v>
      </c>
      <c r="CI162" s="5">
        <v>898.96</v>
      </c>
      <c r="CJ162" s="5">
        <f t="shared" si="20"/>
        <v>882.84</v>
      </c>
    </row>
    <row r="163" spans="1:88" ht="10.5" customHeight="1">
      <c r="A163" s="6" t="s">
        <v>132</v>
      </c>
      <c r="B163" s="2">
        <v>34992</v>
      </c>
      <c r="C163" s="2" t="s">
        <v>106</v>
      </c>
      <c r="BJ163" s="44" t="str">
        <f t="shared" si="18"/>
        <v>ND</v>
      </c>
      <c r="BK163" s="50">
        <f aca="true" t="shared" si="21" ref="BK163:BK172">COUNTA(D163:BI163)</f>
        <v>0</v>
      </c>
      <c r="CH163" s="5">
        <v>15.87</v>
      </c>
      <c r="CI163" s="5">
        <v>898.96</v>
      </c>
      <c r="CJ163" s="5">
        <f t="shared" si="20"/>
        <v>883.09</v>
      </c>
    </row>
    <row r="164" spans="1:90" ht="10.5" customHeight="1">
      <c r="A164" s="6" t="s">
        <v>132</v>
      </c>
      <c r="B164" s="2">
        <v>35168</v>
      </c>
      <c r="C164" s="2" t="s">
        <v>109</v>
      </c>
      <c r="BJ164" s="44" t="str">
        <f t="shared" si="18"/>
        <v>ND</v>
      </c>
      <c r="BK164" s="50">
        <f t="shared" si="21"/>
        <v>0</v>
      </c>
      <c r="CH164" s="5">
        <v>15.6</v>
      </c>
      <c r="CI164" s="5">
        <v>898.96</v>
      </c>
      <c r="CJ164" s="5">
        <f t="shared" si="20"/>
        <v>883.36</v>
      </c>
      <c r="CL164" s="6">
        <v>1.5</v>
      </c>
    </row>
    <row r="165" spans="1:90" ht="10.5" customHeight="1">
      <c r="A165" s="6" t="s">
        <v>132</v>
      </c>
      <c r="B165" s="2">
        <v>35248</v>
      </c>
      <c r="C165" s="2" t="s">
        <v>109</v>
      </c>
      <c r="BJ165" s="44" t="str">
        <f t="shared" si="18"/>
        <v>ND</v>
      </c>
      <c r="BK165" s="50">
        <f t="shared" si="21"/>
        <v>0</v>
      </c>
      <c r="CH165" s="5">
        <v>15.98</v>
      </c>
      <c r="CI165" s="5">
        <v>898.96</v>
      </c>
      <c r="CJ165" s="5">
        <f t="shared" si="20"/>
        <v>882.98</v>
      </c>
      <c r="CL165" s="6">
        <v>2.6</v>
      </c>
    </row>
    <row r="166" spans="1:90" ht="10.5" customHeight="1">
      <c r="A166" s="6" t="s">
        <v>132</v>
      </c>
      <c r="B166" s="2">
        <v>35374</v>
      </c>
      <c r="C166" s="2" t="s">
        <v>109</v>
      </c>
      <c r="BJ166" s="44" t="str">
        <f t="shared" si="18"/>
        <v>ND</v>
      </c>
      <c r="BK166" s="50">
        <f t="shared" si="21"/>
        <v>0</v>
      </c>
      <c r="CH166" s="5">
        <v>16.36</v>
      </c>
      <c r="CI166" s="5">
        <v>898.96</v>
      </c>
      <c r="CJ166" s="5">
        <f t="shared" si="20"/>
        <v>882.6</v>
      </c>
      <c r="CL166" s="6">
        <v>2.1</v>
      </c>
    </row>
    <row r="167" spans="1:95" ht="10.5" customHeight="1">
      <c r="A167" s="6" t="s">
        <v>132</v>
      </c>
      <c r="B167" s="2">
        <v>35541</v>
      </c>
      <c r="C167" s="2" t="s">
        <v>109</v>
      </c>
      <c r="BJ167" s="44" t="str">
        <f t="shared" si="18"/>
        <v>ND</v>
      </c>
      <c r="BK167" s="50">
        <f t="shared" si="21"/>
        <v>0</v>
      </c>
      <c r="CH167" s="35">
        <v>15.9</v>
      </c>
      <c r="CI167" s="5">
        <v>898.96</v>
      </c>
      <c r="CJ167" s="5">
        <f t="shared" si="20"/>
        <v>883.0600000000001</v>
      </c>
      <c r="CK167" s="36">
        <v>4.8</v>
      </c>
      <c r="CL167" s="37">
        <v>2.8</v>
      </c>
      <c r="CM167" s="37">
        <v>385</v>
      </c>
      <c r="CN167" s="36">
        <v>6.86</v>
      </c>
      <c r="CO167" s="61"/>
      <c r="CP167" s="61"/>
      <c r="CQ167" s="61"/>
    </row>
    <row r="168" spans="1:95" ht="10.5" customHeight="1">
      <c r="A168" s="6" t="s">
        <v>132</v>
      </c>
      <c r="B168" s="2">
        <v>35640</v>
      </c>
      <c r="C168" s="2" t="s">
        <v>109</v>
      </c>
      <c r="BJ168" s="44" t="str">
        <f t="shared" si="18"/>
        <v>ND</v>
      </c>
      <c r="BK168" s="50">
        <f t="shared" si="21"/>
        <v>0</v>
      </c>
      <c r="BX168" s="6" t="s">
        <v>107</v>
      </c>
      <c r="BZ168" s="6" t="s">
        <v>107</v>
      </c>
      <c r="CA168" s="6" t="s">
        <v>107</v>
      </c>
      <c r="CB168" s="6" t="s">
        <v>107</v>
      </c>
      <c r="CC168" s="6" t="s">
        <v>107</v>
      </c>
      <c r="CD168" s="6" t="s">
        <v>107</v>
      </c>
      <c r="CE168" s="6" t="s">
        <v>107</v>
      </c>
      <c r="CF168" s="6" t="s">
        <v>107</v>
      </c>
      <c r="CG168" s="6" t="s">
        <v>107</v>
      </c>
      <c r="CH168" s="35">
        <v>16.09</v>
      </c>
      <c r="CI168" s="5">
        <v>898.96</v>
      </c>
      <c r="CJ168" s="5">
        <f t="shared" si="20"/>
        <v>882.87</v>
      </c>
      <c r="CK168" s="36">
        <v>1.8</v>
      </c>
      <c r="CL168" s="37">
        <v>7.7</v>
      </c>
      <c r="CM168" s="37">
        <v>360</v>
      </c>
      <c r="CN168" s="36">
        <v>7.08</v>
      </c>
      <c r="CO168" s="61"/>
      <c r="CP168" s="61"/>
      <c r="CQ168" s="61"/>
    </row>
    <row r="169" spans="1:95" ht="10.5" customHeight="1">
      <c r="A169" s="6" t="s">
        <v>132</v>
      </c>
      <c r="B169" s="2">
        <v>35747</v>
      </c>
      <c r="C169" s="2" t="s">
        <v>109</v>
      </c>
      <c r="BJ169" s="44" t="str">
        <f t="shared" si="18"/>
        <v>ND</v>
      </c>
      <c r="BK169" s="50">
        <f t="shared" si="21"/>
        <v>0</v>
      </c>
      <c r="CH169" s="35">
        <v>16.36</v>
      </c>
      <c r="CI169" s="5">
        <v>898.96</v>
      </c>
      <c r="CJ169" s="5">
        <f t="shared" si="20"/>
        <v>882.6</v>
      </c>
      <c r="CK169" s="36">
        <v>1.9</v>
      </c>
      <c r="CL169" s="37">
        <v>4.8</v>
      </c>
      <c r="CM169" s="37">
        <v>451</v>
      </c>
      <c r="CN169" s="36">
        <v>7.02</v>
      </c>
      <c r="CO169" s="61"/>
      <c r="CP169" s="61"/>
      <c r="CQ169" s="61"/>
    </row>
    <row r="170" spans="1:95" ht="10.5" customHeight="1">
      <c r="A170" s="6" t="s">
        <v>132</v>
      </c>
      <c r="B170" s="2">
        <v>35893</v>
      </c>
      <c r="C170" s="2" t="s">
        <v>109</v>
      </c>
      <c r="BJ170" s="44" t="str">
        <f t="shared" si="18"/>
        <v>ND</v>
      </c>
      <c r="BK170" s="50">
        <f t="shared" si="21"/>
        <v>0</v>
      </c>
      <c r="CH170" s="35">
        <v>15.7</v>
      </c>
      <c r="CI170" s="5">
        <v>898.96</v>
      </c>
      <c r="CJ170" s="5">
        <f t="shared" si="20"/>
        <v>883.26</v>
      </c>
      <c r="CK170" s="36">
        <v>2.9</v>
      </c>
      <c r="CL170" s="37">
        <v>4.2</v>
      </c>
      <c r="CM170" s="37">
        <v>317</v>
      </c>
      <c r="CN170" s="36">
        <v>7.14</v>
      </c>
      <c r="CO170" s="61"/>
      <c r="CP170" s="61"/>
      <c r="CQ170" s="61"/>
    </row>
    <row r="171" spans="1:95" ht="10.5" customHeight="1">
      <c r="A171" s="6" t="s">
        <v>132</v>
      </c>
      <c r="B171" s="2">
        <v>36066</v>
      </c>
      <c r="C171" s="2" t="s">
        <v>109</v>
      </c>
      <c r="BJ171" s="44" t="str">
        <f t="shared" si="18"/>
        <v>ND</v>
      </c>
      <c r="BK171" s="50">
        <f t="shared" si="21"/>
        <v>0</v>
      </c>
      <c r="BL171" s="14">
        <v>170</v>
      </c>
      <c r="BM171" s="14">
        <v>1.2</v>
      </c>
      <c r="BN171" s="14">
        <v>240</v>
      </c>
      <c r="BO171" s="14">
        <v>2.3</v>
      </c>
      <c r="BP171" s="14" t="s">
        <v>107</v>
      </c>
      <c r="BQ171" s="14" t="s">
        <v>107</v>
      </c>
      <c r="BR171" s="14" t="s">
        <v>107</v>
      </c>
      <c r="BS171" s="14">
        <v>4.2</v>
      </c>
      <c r="BT171" s="14">
        <v>3.9</v>
      </c>
      <c r="BU171" s="14" t="s">
        <v>107</v>
      </c>
      <c r="BV171" s="14" t="s">
        <v>107</v>
      </c>
      <c r="BW171" s="14">
        <v>0.05</v>
      </c>
      <c r="BX171" s="6" t="s">
        <v>107</v>
      </c>
      <c r="BY171" s="6" t="s">
        <v>107</v>
      </c>
      <c r="BZ171" s="6">
        <v>0.1</v>
      </c>
      <c r="CA171" s="6" t="s">
        <v>107</v>
      </c>
      <c r="CB171" s="6" t="s">
        <v>107</v>
      </c>
      <c r="CC171" s="6" t="s">
        <v>108</v>
      </c>
      <c r="CD171" s="6" t="s">
        <v>107</v>
      </c>
      <c r="CE171" s="6" t="s">
        <v>107</v>
      </c>
      <c r="CF171" s="6" t="s">
        <v>107</v>
      </c>
      <c r="CG171" s="6" t="s">
        <v>107</v>
      </c>
      <c r="CH171" s="35">
        <v>16.9</v>
      </c>
      <c r="CI171" s="5">
        <v>898.96</v>
      </c>
      <c r="CJ171" s="5">
        <f t="shared" si="20"/>
        <v>882.0600000000001</v>
      </c>
      <c r="CK171" s="36">
        <v>1.1</v>
      </c>
      <c r="CL171" s="37">
        <v>2.9</v>
      </c>
      <c r="CM171" s="37">
        <v>282</v>
      </c>
      <c r="CN171" s="36">
        <v>6.96</v>
      </c>
      <c r="CO171" s="61">
        <v>0.044</v>
      </c>
      <c r="CP171" s="61" t="s">
        <v>111</v>
      </c>
      <c r="CQ171" s="61" t="s">
        <v>112</v>
      </c>
    </row>
    <row r="172" spans="1:95" ht="10.5" customHeight="1">
      <c r="A172" s="6" t="s">
        <v>132</v>
      </c>
      <c r="B172" s="2">
        <v>36129</v>
      </c>
      <c r="C172" s="2" t="s">
        <v>109</v>
      </c>
      <c r="BJ172" s="44" t="str">
        <f t="shared" si="18"/>
        <v>ND</v>
      </c>
      <c r="BK172" s="50">
        <f t="shared" si="21"/>
        <v>0</v>
      </c>
      <c r="CH172" s="35">
        <v>16.39</v>
      </c>
      <c r="CI172" s="5">
        <v>898.96</v>
      </c>
      <c r="CJ172" s="5">
        <f t="shared" si="20"/>
        <v>882.57</v>
      </c>
      <c r="CK172" s="36">
        <v>1.8</v>
      </c>
      <c r="CL172" s="37">
        <v>4.3</v>
      </c>
      <c r="CM172" s="37">
        <v>374</v>
      </c>
      <c r="CN172" s="36">
        <v>6.61</v>
      </c>
      <c r="CO172" s="61"/>
      <c r="CP172" s="61"/>
      <c r="CQ172" s="61"/>
    </row>
    <row r="173" spans="1:95" ht="10.5" customHeight="1">
      <c r="A173" s="6" t="s">
        <v>132</v>
      </c>
      <c r="B173" s="2">
        <v>36249</v>
      </c>
      <c r="BJ173" s="44"/>
      <c r="CH173" s="35">
        <v>16.1</v>
      </c>
      <c r="CI173" s="5">
        <v>898.96</v>
      </c>
      <c r="CJ173" s="5">
        <f t="shared" si="20"/>
        <v>882.86</v>
      </c>
      <c r="CK173" s="36">
        <v>1.2</v>
      </c>
      <c r="CL173" s="37">
        <v>2.8</v>
      </c>
      <c r="CM173" s="37">
        <v>341</v>
      </c>
      <c r="CN173" s="36">
        <v>7.15</v>
      </c>
      <c r="CO173" s="61"/>
      <c r="CP173" s="61"/>
      <c r="CQ173" s="61"/>
    </row>
    <row r="174" spans="1:95" ht="10.5" customHeight="1">
      <c r="A174" s="6" t="s">
        <v>132</v>
      </c>
      <c r="B174" s="2">
        <v>36403</v>
      </c>
      <c r="C174" s="2" t="s">
        <v>109</v>
      </c>
      <c r="BJ174" s="44" t="str">
        <f>IF(COUNTA(A174)=1,IF(SUM(D174:BI174)=0,"ND",SUM(D174:BI174))," ")</f>
        <v>ND</v>
      </c>
      <c r="BK174" s="50">
        <f>COUNTA(D174:BI174)</f>
        <v>0</v>
      </c>
      <c r="BL174" s="14">
        <v>190</v>
      </c>
      <c r="BM174" s="14">
        <v>2.8</v>
      </c>
      <c r="BN174" s="14">
        <v>230</v>
      </c>
      <c r="BO174" s="14" t="s">
        <v>113</v>
      </c>
      <c r="BP174" s="14" t="s">
        <v>133</v>
      </c>
      <c r="BS174" s="14">
        <v>1.5</v>
      </c>
      <c r="BU174" s="14" t="s">
        <v>114</v>
      </c>
      <c r="BX174" s="6" t="s">
        <v>113</v>
      </c>
      <c r="BZ174" s="6" t="s">
        <v>115</v>
      </c>
      <c r="CA174" s="6" t="s">
        <v>127</v>
      </c>
      <c r="CB174" s="6" t="s">
        <v>116</v>
      </c>
      <c r="CD174" s="6">
        <v>1.2</v>
      </c>
      <c r="CE174" s="6" t="s">
        <v>117</v>
      </c>
      <c r="CF174" s="6" t="s">
        <v>114</v>
      </c>
      <c r="CG174" s="6" t="s">
        <v>117</v>
      </c>
      <c r="CH174" s="35">
        <v>16.15</v>
      </c>
      <c r="CI174" s="5">
        <v>898.96</v>
      </c>
      <c r="CJ174" s="5">
        <f>+CI174-CH174</f>
        <v>882.8100000000001</v>
      </c>
      <c r="CK174" s="36">
        <v>0.8</v>
      </c>
      <c r="CL174" s="37">
        <v>3.8</v>
      </c>
      <c r="CM174" s="37">
        <v>323</v>
      </c>
      <c r="CN174" s="36">
        <v>7.29</v>
      </c>
      <c r="CO174" s="61"/>
      <c r="CP174" s="61"/>
      <c r="CQ174" s="61"/>
    </row>
    <row r="175" spans="1:95" ht="10.5" customHeight="1">
      <c r="A175" s="6" t="s">
        <v>132</v>
      </c>
      <c r="B175" s="2">
        <v>36488</v>
      </c>
      <c r="C175" s="2" t="s">
        <v>109</v>
      </c>
      <c r="BJ175" s="44" t="str">
        <f>IF(COUNTA(A175)=1,IF(SUM(D175:BI175)=0,"ND",SUM(D175:BI175))," ")</f>
        <v>ND</v>
      </c>
      <c r="BK175" s="50">
        <f>COUNTA(D175:BI175)</f>
        <v>0</v>
      </c>
      <c r="CH175" s="35">
        <v>16.41</v>
      </c>
      <c r="CI175" s="5">
        <v>898.96</v>
      </c>
      <c r="CJ175" s="5">
        <f>+CI175-CH175</f>
        <v>882.5500000000001</v>
      </c>
      <c r="CK175" s="36">
        <v>4</v>
      </c>
      <c r="CL175" s="37">
        <v>8.9</v>
      </c>
      <c r="CM175" s="37">
        <v>368</v>
      </c>
      <c r="CN175" s="36">
        <v>7.32</v>
      </c>
      <c r="CO175" s="61"/>
      <c r="CP175" s="61"/>
      <c r="CQ175" s="61"/>
    </row>
    <row r="176" spans="1:95" ht="10.5" customHeight="1">
      <c r="A176" s="6" t="s">
        <v>132</v>
      </c>
      <c r="B176" s="2">
        <v>36644</v>
      </c>
      <c r="C176" s="2" t="s">
        <v>109</v>
      </c>
      <c r="BJ176" s="44" t="str">
        <f>IF(COUNTA(A176)=1,IF(SUM(D176:BI176)=0,"ND",SUM(D176:BI176))," ")</f>
        <v>ND</v>
      </c>
      <c r="BK176" s="50">
        <f>COUNTA(D176:BI176)</f>
        <v>0</v>
      </c>
      <c r="CH176" s="35"/>
      <c r="CK176" s="36"/>
      <c r="CL176" s="37"/>
      <c r="CM176" s="37"/>
      <c r="CN176" s="36"/>
      <c r="CO176" s="61"/>
      <c r="CP176" s="61"/>
      <c r="CQ176" s="61"/>
    </row>
    <row r="177" spans="1:95" ht="10.5" customHeight="1">
      <c r="A177" s="6" t="s">
        <v>132</v>
      </c>
      <c r="B177" s="2">
        <v>36756</v>
      </c>
      <c r="C177" s="2" t="s">
        <v>109</v>
      </c>
      <c r="BJ177" s="44" t="str">
        <f>IF(COUNTA(A177)=1,IF(SUM(D177:BI177)=0,"ND",SUM(D177:BI177))," ")</f>
        <v>ND</v>
      </c>
      <c r="BK177" s="50">
        <f>COUNTA(D177:BI177)</f>
        <v>0</v>
      </c>
      <c r="BL177" s="14">
        <v>200</v>
      </c>
      <c r="BM177" s="14">
        <v>6</v>
      </c>
      <c r="BN177" s="14">
        <v>220</v>
      </c>
      <c r="BO177" s="14">
        <v>1.9</v>
      </c>
      <c r="BP177" s="14" t="s">
        <v>158</v>
      </c>
      <c r="BQ177" s="14" t="s">
        <v>117</v>
      </c>
      <c r="BS177" s="14">
        <v>0.49</v>
      </c>
      <c r="BU177" s="14" t="s">
        <v>114</v>
      </c>
      <c r="BX177" s="6" t="s">
        <v>157</v>
      </c>
      <c r="BZ177" s="6" t="s">
        <v>159</v>
      </c>
      <c r="CA177" s="6" t="s">
        <v>160</v>
      </c>
      <c r="CB177" s="6" t="s">
        <v>116</v>
      </c>
      <c r="CC177" s="6" t="s">
        <v>114</v>
      </c>
      <c r="CD177" s="6" t="s">
        <v>157</v>
      </c>
      <c r="CE177" s="6" t="s">
        <v>117</v>
      </c>
      <c r="CF177" s="6">
        <v>0.17</v>
      </c>
      <c r="CG177" s="6" t="s">
        <v>117</v>
      </c>
      <c r="CH177" s="35"/>
      <c r="CK177" s="36"/>
      <c r="CL177" s="37"/>
      <c r="CM177" s="37"/>
      <c r="CN177" s="36"/>
      <c r="CO177" s="61"/>
      <c r="CP177" s="61"/>
      <c r="CQ177" s="61"/>
    </row>
    <row r="178" spans="1:95" ht="10.5" customHeight="1">
      <c r="A178" s="6" t="s">
        <v>132</v>
      </c>
      <c r="B178" s="2">
        <v>36819</v>
      </c>
      <c r="C178" s="2" t="s">
        <v>109</v>
      </c>
      <c r="BJ178" s="44" t="str">
        <f>IF(COUNTA(A178)=1,IF(SUM(D178:BI178)=0,"ND",SUM(D178:BI178))," ")</f>
        <v>ND</v>
      </c>
      <c r="BK178" s="50">
        <f>COUNTA(D178:BI178)</f>
        <v>0</v>
      </c>
      <c r="CH178" s="35"/>
      <c r="CK178" s="36"/>
      <c r="CL178" s="37"/>
      <c r="CM178" s="37"/>
      <c r="CN178" s="36"/>
      <c r="CO178" s="61"/>
      <c r="CP178" s="61"/>
      <c r="CQ178" s="61"/>
    </row>
    <row r="179" spans="2:75" ht="10.5" customHeight="1">
      <c r="B179" s="2"/>
      <c r="BJ179" s="44"/>
      <c r="BK179" s="52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</row>
    <row r="180" spans="2:86" ht="10.5" customHeight="1">
      <c r="B180" s="2"/>
      <c r="BJ180" s="44" t="str">
        <f t="shared" si="18"/>
        <v> </v>
      </c>
      <c r="BK180" s="52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CH180" s="5" t="s">
        <v>103</v>
      </c>
    </row>
    <row r="181" spans="1:88" ht="10.5" customHeight="1">
      <c r="A181" s="6" t="s">
        <v>134</v>
      </c>
      <c r="B181" s="2">
        <v>33129</v>
      </c>
      <c r="C181" s="2" t="s">
        <v>106</v>
      </c>
      <c r="BJ181" s="44" t="str">
        <f t="shared" si="18"/>
        <v>ND</v>
      </c>
      <c r="BK181" s="50">
        <f aca="true" t="shared" si="22" ref="BK181:BK196">COUNTA(D181:BI181)</f>
        <v>0</v>
      </c>
      <c r="BX181" s="6" t="s">
        <v>107</v>
      </c>
      <c r="BZ181" s="6">
        <v>0.15</v>
      </c>
      <c r="CA181" s="6">
        <v>1.4</v>
      </c>
      <c r="CB181" s="6">
        <v>6.2</v>
      </c>
      <c r="CC181" s="6">
        <v>0.014</v>
      </c>
      <c r="CD181" s="6" t="s">
        <v>107</v>
      </c>
      <c r="CE181" s="6">
        <v>0.01</v>
      </c>
      <c r="CF181" s="6" t="s">
        <v>107</v>
      </c>
      <c r="CG181" s="6">
        <v>0.04</v>
      </c>
      <c r="CH181" s="5">
        <v>7.2999999999999545</v>
      </c>
      <c r="CI181" s="5">
        <v>891.32</v>
      </c>
      <c r="CJ181" s="5">
        <f>+CI181-CH181</f>
        <v>884.0200000000001</v>
      </c>
    </row>
    <row r="182" spans="1:88" ht="10.5" customHeight="1">
      <c r="A182" s="6" t="s">
        <v>134</v>
      </c>
      <c r="B182" s="2">
        <v>33185</v>
      </c>
      <c r="C182" s="2" t="s">
        <v>106</v>
      </c>
      <c r="D182" s="6">
        <v>16.1</v>
      </c>
      <c r="AR182" s="6">
        <v>13.4</v>
      </c>
      <c r="BI182" s="6">
        <v>0.6</v>
      </c>
      <c r="BJ182" s="44" t="s">
        <v>108</v>
      </c>
      <c r="BK182" s="50">
        <f t="shared" si="22"/>
        <v>3</v>
      </c>
      <c r="BX182" s="6" t="s">
        <v>107</v>
      </c>
      <c r="BZ182" s="6">
        <v>0.11</v>
      </c>
      <c r="CA182" s="6">
        <v>2.6</v>
      </c>
      <c r="CB182" s="6">
        <v>13.5</v>
      </c>
      <c r="CC182" s="6">
        <v>0.019</v>
      </c>
      <c r="CD182" s="6" t="s">
        <v>107</v>
      </c>
      <c r="CE182" s="6" t="s">
        <v>107</v>
      </c>
      <c r="CF182" s="6" t="s">
        <v>107</v>
      </c>
      <c r="CG182" s="6">
        <v>0.02</v>
      </c>
      <c r="CH182" s="5">
        <v>7.240000000000009</v>
      </c>
      <c r="CI182" s="5">
        <v>891.32</v>
      </c>
      <c r="CJ182" s="5">
        <f>+CI182-CH182</f>
        <v>884.08</v>
      </c>
    </row>
    <row r="183" spans="1:88" ht="10.5" customHeight="1">
      <c r="A183" s="6" t="s">
        <v>134</v>
      </c>
      <c r="B183" s="2">
        <v>33337</v>
      </c>
      <c r="BJ183" s="44" t="str">
        <f t="shared" si="18"/>
        <v>ND</v>
      </c>
      <c r="BK183" s="50">
        <f t="shared" si="22"/>
        <v>0</v>
      </c>
      <c r="CH183" s="5">
        <v>6.860000000000014</v>
      </c>
      <c r="CI183" s="5">
        <v>891.32</v>
      </c>
      <c r="CJ183" s="5">
        <v>884.46</v>
      </c>
    </row>
    <row r="184" spans="1:88" ht="10.5" customHeight="1">
      <c r="A184" s="6" t="s">
        <v>134</v>
      </c>
      <c r="B184" s="2">
        <v>33430</v>
      </c>
      <c r="C184" s="2" t="s">
        <v>106</v>
      </c>
      <c r="BJ184" s="44" t="str">
        <f t="shared" si="18"/>
        <v>ND</v>
      </c>
      <c r="BK184" s="50">
        <f t="shared" si="22"/>
        <v>0</v>
      </c>
      <c r="BX184" s="6" t="s">
        <v>107</v>
      </c>
      <c r="BZ184" s="6">
        <v>0.11</v>
      </c>
      <c r="CA184" s="6">
        <v>1.1</v>
      </c>
      <c r="CB184" s="6">
        <v>1.4</v>
      </c>
      <c r="CC184" s="6">
        <v>0.0171</v>
      </c>
      <c r="CD184" s="6" t="s">
        <v>107</v>
      </c>
      <c r="CE184" s="6">
        <v>0.1</v>
      </c>
      <c r="CG184" s="6">
        <v>0.11</v>
      </c>
      <c r="CH184" s="5">
        <v>6.75</v>
      </c>
      <c r="CI184" s="5">
        <v>891.32</v>
      </c>
      <c r="CJ184" s="5">
        <v>884.57</v>
      </c>
    </row>
    <row r="185" spans="1:88" ht="10.5" customHeight="1">
      <c r="A185" s="6" t="s">
        <v>134</v>
      </c>
      <c r="B185" s="2">
        <v>33529</v>
      </c>
      <c r="BJ185" s="44" t="str">
        <f t="shared" si="18"/>
        <v>ND</v>
      </c>
      <c r="BK185" s="50">
        <f t="shared" si="22"/>
        <v>0</v>
      </c>
      <c r="CH185" s="5">
        <v>6.930000000000064</v>
      </c>
      <c r="CI185" s="5">
        <v>891.32</v>
      </c>
      <c r="CJ185" s="5">
        <v>884.39</v>
      </c>
    </row>
    <row r="186" spans="1:88" ht="10.5" customHeight="1">
      <c r="A186" s="6" t="s">
        <v>134</v>
      </c>
      <c r="B186" s="2">
        <v>33710</v>
      </c>
      <c r="C186" s="2" t="s">
        <v>106</v>
      </c>
      <c r="BJ186" s="44" t="str">
        <f t="shared" si="18"/>
        <v>ND</v>
      </c>
      <c r="BK186" s="50">
        <f t="shared" si="22"/>
        <v>0</v>
      </c>
      <c r="CH186" s="5">
        <v>6.37</v>
      </c>
      <c r="CI186" s="5">
        <v>891.32</v>
      </c>
      <c r="CJ186" s="5">
        <v>884.95</v>
      </c>
    </row>
    <row r="187" spans="1:88" ht="10.5" customHeight="1">
      <c r="A187" s="6" t="s">
        <v>134</v>
      </c>
      <c r="B187" s="2">
        <v>33799</v>
      </c>
      <c r="C187" s="2" t="s">
        <v>106</v>
      </c>
      <c r="BJ187" s="44" t="str">
        <f t="shared" si="18"/>
        <v>ND</v>
      </c>
      <c r="BK187" s="50">
        <f t="shared" si="22"/>
        <v>0</v>
      </c>
      <c r="BX187" s="6" t="s">
        <v>107</v>
      </c>
      <c r="BZ187" s="6">
        <v>0.3</v>
      </c>
      <c r="CA187" s="6" t="s">
        <v>107</v>
      </c>
      <c r="CB187" s="6">
        <v>16.5</v>
      </c>
      <c r="CC187" s="6">
        <v>0.0269</v>
      </c>
      <c r="CD187" s="6" t="s">
        <v>107</v>
      </c>
      <c r="CE187" s="6" t="s">
        <v>107</v>
      </c>
      <c r="CG187" s="6" t="s">
        <v>107</v>
      </c>
      <c r="CH187" s="5">
        <v>6.63</v>
      </c>
      <c r="CI187" s="5">
        <v>891.32</v>
      </c>
      <c r="CJ187" s="5">
        <v>884.69</v>
      </c>
    </row>
    <row r="188" spans="1:88" ht="10.5" customHeight="1">
      <c r="A188" s="6" t="s">
        <v>134</v>
      </c>
      <c r="B188" s="2">
        <v>33921</v>
      </c>
      <c r="BJ188" s="44" t="str">
        <f t="shared" si="18"/>
        <v>ND</v>
      </c>
      <c r="BK188" s="50">
        <f t="shared" si="22"/>
        <v>0</v>
      </c>
      <c r="CH188" s="5">
        <v>7.050000000000068</v>
      </c>
      <c r="CI188" s="5">
        <v>891.32</v>
      </c>
      <c r="CJ188" s="5">
        <v>884.27</v>
      </c>
    </row>
    <row r="189" spans="1:88" ht="10.5" customHeight="1">
      <c r="A189" s="6" t="s">
        <v>134</v>
      </c>
      <c r="B189" s="2">
        <v>34061</v>
      </c>
      <c r="C189" s="2" t="s">
        <v>106</v>
      </c>
      <c r="BJ189" s="44" t="str">
        <f t="shared" si="18"/>
        <v>ND</v>
      </c>
      <c r="BK189" s="50">
        <f t="shared" si="22"/>
        <v>0</v>
      </c>
      <c r="CH189" s="5">
        <v>6.760000000000105</v>
      </c>
      <c r="CI189" s="5">
        <v>891.32</v>
      </c>
      <c r="CJ189" s="5">
        <v>884.56</v>
      </c>
    </row>
    <row r="190" spans="1:88" ht="10.5" customHeight="1">
      <c r="A190" s="6" t="s">
        <v>134</v>
      </c>
      <c r="B190" s="2">
        <v>34171</v>
      </c>
      <c r="C190" s="2" t="s">
        <v>106</v>
      </c>
      <c r="BJ190" s="44" t="str">
        <f t="shared" si="18"/>
        <v>ND</v>
      </c>
      <c r="BK190" s="50">
        <f t="shared" si="22"/>
        <v>0</v>
      </c>
      <c r="BX190" s="6" t="s">
        <v>107</v>
      </c>
      <c r="BZ190" s="6">
        <v>0.2</v>
      </c>
      <c r="CA190" s="6" t="s">
        <v>107</v>
      </c>
      <c r="CB190" s="6">
        <v>18</v>
      </c>
      <c r="CC190" s="6">
        <v>0.161</v>
      </c>
      <c r="CD190" s="6" t="s">
        <v>107</v>
      </c>
      <c r="CE190" s="6">
        <v>0.123</v>
      </c>
      <c r="CG190" s="6">
        <v>0.128</v>
      </c>
      <c r="CH190" s="5">
        <v>6.150000000000091</v>
      </c>
      <c r="CI190" s="5">
        <v>891.32</v>
      </c>
      <c r="CJ190" s="5">
        <v>885.17</v>
      </c>
    </row>
    <row r="191" spans="1:88" ht="10.5" customHeight="1">
      <c r="A191" s="6" t="s">
        <v>134</v>
      </c>
      <c r="B191" s="2">
        <v>34260</v>
      </c>
      <c r="C191" s="2" t="s">
        <v>106</v>
      </c>
      <c r="BJ191" s="44" t="str">
        <f t="shared" si="18"/>
        <v>ND</v>
      </c>
      <c r="BK191" s="50">
        <f t="shared" si="22"/>
        <v>0</v>
      </c>
      <c r="CH191" s="5">
        <v>6.800000000000068</v>
      </c>
      <c r="CI191" s="5">
        <v>891.32</v>
      </c>
      <c r="CJ191" s="5">
        <v>884.52</v>
      </c>
    </row>
    <row r="192" spans="1:88" ht="10.5" customHeight="1">
      <c r="A192" s="6" t="s">
        <v>134</v>
      </c>
      <c r="B192" s="2">
        <v>34547</v>
      </c>
      <c r="C192" s="2" t="s">
        <v>106</v>
      </c>
      <c r="BJ192" s="44" t="str">
        <f t="shared" si="18"/>
        <v>ND</v>
      </c>
      <c r="BK192" s="50">
        <f t="shared" si="22"/>
        <v>0</v>
      </c>
      <c r="CH192" s="5">
        <v>6.75</v>
      </c>
      <c r="CI192" s="5">
        <v>891.32</v>
      </c>
      <c r="CJ192" s="5">
        <v>884.57</v>
      </c>
    </row>
    <row r="193" spans="1:88" ht="10.5" customHeight="1">
      <c r="A193" s="6" t="s">
        <v>134</v>
      </c>
      <c r="B193" s="2">
        <v>34624</v>
      </c>
      <c r="C193" s="2" t="s">
        <v>106</v>
      </c>
      <c r="BJ193" s="44" t="str">
        <f t="shared" si="18"/>
        <v>ND</v>
      </c>
      <c r="BK193" s="50">
        <f t="shared" si="22"/>
        <v>0</v>
      </c>
      <c r="CH193" s="5">
        <v>6.58</v>
      </c>
      <c r="CI193" s="5">
        <v>891.32</v>
      </c>
      <c r="CJ193" s="5">
        <f aca="true" t="shared" si="23" ref="CJ193:CJ200">+CI193-CH193</f>
        <v>884.74</v>
      </c>
    </row>
    <row r="194" spans="1:88" ht="10.5" customHeight="1">
      <c r="A194" s="6" t="s">
        <v>134</v>
      </c>
      <c r="B194" s="2">
        <v>34795</v>
      </c>
      <c r="C194" s="2" t="s">
        <v>106</v>
      </c>
      <c r="BJ194" s="44" t="str">
        <f aca="true" t="shared" si="24" ref="BJ194:BJ200">IF(COUNTA(A194)=1,IF(SUM(D194:BI194)=0,"ND",SUM(D194:BI194))," ")</f>
        <v>ND</v>
      </c>
      <c r="BK194" s="50">
        <f t="shared" si="22"/>
        <v>0</v>
      </c>
      <c r="CH194" s="5">
        <v>6.38</v>
      </c>
      <c r="CI194" s="5">
        <v>891.32</v>
      </c>
      <c r="CJ194" s="5">
        <f t="shared" si="23"/>
        <v>884.94</v>
      </c>
    </row>
    <row r="195" spans="1:63" ht="10.5" customHeight="1">
      <c r="A195" s="6" t="s">
        <v>134</v>
      </c>
      <c r="B195" s="2">
        <v>34913</v>
      </c>
      <c r="C195" s="2" t="s">
        <v>106</v>
      </c>
      <c r="BJ195" s="44" t="str">
        <f t="shared" si="24"/>
        <v>ND</v>
      </c>
      <c r="BK195" s="50">
        <f t="shared" si="22"/>
        <v>0</v>
      </c>
    </row>
    <row r="196" spans="1:88" ht="10.5" customHeight="1">
      <c r="A196" s="6" t="s">
        <v>134</v>
      </c>
      <c r="B196" s="2">
        <v>34992</v>
      </c>
      <c r="C196" s="2" t="s">
        <v>106</v>
      </c>
      <c r="BJ196" s="44" t="str">
        <f t="shared" si="24"/>
        <v>ND</v>
      </c>
      <c r="BK196" s="50">
        <f t="shared" si="22"/>
        <v>0</v>
      </c>
      <c r="CH196" s="5">
        <v>6.44</v>
      </c>
      <c r="CI196" s="5">
        <v>891.32</v>
      </c>
      <c r="CJ196" s="5">
        <f t="shared" si="23"/>
        <v>884.88</v>
      </c>
    </row>
    <row r="197" spans="1:90" ht="10.5" customHeight="1">
      <c r="A197" s="6" t="s">
        <v>134</v>
      </c>
      <c r="B197" s="2">
        <v>35168</v>
      </c>
      <c r="C197" s="2" t="s">
        <v>109</v>
      </c>
      <c r="BJ197" s="44" t="str">
        <f t="shared" si="24"/>
        <v>ND</v>
      </c>
      <c r="BK197" s="50">
        <f aca="true" t="shared" si="25" ref="BK197:BK205">COUNTA(D197:BI197)</f>
        <v>0</v>
      </c>
      <c r="CH197" s="5">
        <v>7.36</v>
      </c>
      <c r="CI197" s="5">
        <v>891.32</v>
      </c>
      <c r="CJ197" s="5">
        <f t="shared" si="23"/>
        <v>883.96</v>
      </c>
      <c r="CL197" s="6">
        <v>4.6</v>
      </c>
    </row>
    <row r="198" spans="1:90" ht="10.5" customHeight="1">
      <c r="A198" s="6" t="s">
        <v>134</v>
      </c>
      <c r="B198" s="2">
        <v>35248</v>
      </c>
      <c r="C198" s="2" t="s">
        <v>109</v>
      </c>
      <c r="BJ198" s="44" t="str">
        <f t="shared" si="24"/>
        <v>ND</v>
      </c>
      <c r="BK198" s="50">
        <f t="shared" si="25"/>
        <v>0</v>
      </c>
      <c r="CH198" s="5">
        <v>6.55</v>
      </c>
      <c r="CI198" s="5">
        <v>891.32</v>
      </c>
      <c r="CJ198" s="5">
        <f t="shared" si="23"/>
        <v>884.7700000000001</v>
      </c>
      <c r="CL198" s="6">
        <v>4.1</v>
      </c>
    </row>
    <row r="199" spans="1:90" ht="10.5" customHeight="1">
      <c r="A199" s="6" t="s">
        <v>134</v>
      </c>
      <c r="B199" s="2">
        <v>35374</v>
      </c>
      <c r="C199" s="2" t="s">
        <v>109</v>
      </c>
      <c r="BJ199" s="44" t="str">
        <f t="shared" si="24"/>
        <v>ND</v>
      </c>
      <c r="BK199" s="50">
        <f t="shared" si="25"/>
        <v>0</v>
      </c>
      <c r="CH199" s="5">
        <v>7</v>
      </c>
      <c r="CI199" s="5">
        <v>891.32</v>
      </c>
      <c r="CJ199" s="5">
        <f t="shared" si="23"/>
        <v>884.32</v>
      </c>
      <c r="CL199" s="6">
        <v>6.6</v>
      </c>
    </row>
    <row r="200" spans="1:95" ht="10.5" customHeight="1">
      <c r="A200" s="6" t="s">
        <v>134</v>
      </c>
      <c r="B200" s="2">
        <v>35541</v>
      </c>
      <c r="C200" s="2" t="s">
        <v>109</v>
      </c>
      <c r="BJ200" s="44" t="str">
        <f t="shared" si="24"/>
        <v>ND</v>
      </c>
      <c r="BK200" s="50">
        <f t="shared" si="25"/>
        <v>0</v>
      </c>
      <c r="CH200" s="35">
        <v>6.24</v>
      </c>
      <c r="CI200" s="5">
        <v>891.32</v>
      </c>
      <c r="CJ200" s="5">
        <f t="shared" si="23"/>
        <v>885.08</v>
      </c>
      <c r="CK200" s="36">
        <v>2.6</v>
      </c>
      <c r="CL200" s="37">
        <v>6.3</v>
      </c>
      <c r="CM200" s="37">
        <v>206</v>
      </c>
      <c r="CN200" s="36">
        <v>6.42</v>
      </c>
      <c r="CO200" s="61"/>
      <c r="CP200" s="61"/>
      <c r="CQ200" s="61"/>
    </row>
    <row r="201" spans="1:95" ht="10.5" customHeight="1">
      <c r="A201" s="6" t="s">
        <v>134</v>
      </c>
      <c r="B201" s="2">
        <v>35640</v>
      </c>
      <c r="C201" s="2" t="s">
        <v>109</v>
      </c>
      <c r="BJ201" s="44" t="str">
        <f>IF(COUNTA(A201)=1,IF(SUM(D201:BI201)=0,"ND",SUM(D201:BI201))," ")</f>
        <v>ND</v>
      </c>
      <c r="BK201" s="50">
        <f t="shared" si="25"/>
        <v>0</v>
      </c>
      <c r="BX201" s="6" t="s">
        <v>107</v>
      </c>
      <c r="BZ201" s="6" t="s">
        <v>107</v>
      </c>
      <c r="CA201" s="6">
        <v>0.8</v>
      </c>
      <c r="CB201" s="6" t="s">
        <v>107</v>
      </c>
      <c r="CC201" s="6" t="s">
        <v>107</v>
      </c>
      <c r="CD201" s="6" t="s">
        <v>107</v>
      </c>
      <c r="CE201" s="6" t="s">
        <v>107</v>
      </c>
      <c r="CF201" s="6" t="s">
        <v>107</v>
      </c>
      <c r="CG201" s="6">
        <v>0.012</v>
      </c>
      <c r="CH201" s="35">
        <v>5.49</v>
      </c>
      <c r="CI201" s="5">
        <v>891.32</v>
      </c>
      <c r="CJ201" s="5">
        <f aca="true" t="shared" si="26" ref="CJ201:CJ206">+CI201-CH201</f>
        <v>885.83</v>
      </c>
      <c r="CK201" s="36">
        <v>1.9</v>
      </c>
      <c r="CL201" s="37">
        <v>5.5</v>
      </c>
      <c r="CM201" s="37">
        <v>312</v>
      </c>
      <c r="CN201" s="36">
        <v>7</v>
      </c>
      <c r="CO201" s="61"/>
      <c r="CP201" s="61"/>
      <c r="CQ201" s="61"/>
    </row>
    <row r="202" spans="1:95" ht="10.5" customHeight="1">
      <c r="A202" s="6" t="s">
        <v>134</v>
      </c>
      <c r="B202" s="2">
        <v>35747</v>
      </c>
      <c r="C202" s="2" t="s">
        <v>109</v>
      </c>
      <c r="BJ202" s="44" t="str">
        <f>IF(COUNTA(A202)=1,IF(SUM(D202:BI202)=0,"ND",SUM(D202:BI202))," ")</f>
        <v>ND</v>
      </c>
      <c r="BK202" s="50">
        <f t="shared" si="25"/>
        <v>0</v>
      </c>
      <c r="CH202" s="35">
        <v>6.92</v>
      </c>
      <c r="CI202" s="5">
        <v>891.32</v>
      </c>
      <c r="CJ202" s="5">
        <f t="shared" si="26"/>
        <v>884.4000000000001</v>
      </c>
      <c r="CK202" s="36">
        <v>0.8</v>
      </c>
      <c r="CL202" s="37">
        <v>5.2</v>
      </c>
      <c r="CM202" s="37">
        <v>353</v>
      </c>
      <c r="CN202" s="36">
        <v>7.26</v>
      </c>
      <c r="CO202" s="61"/>
      <c r="CP202" s="61"/>
      <c r="CQ202" s="61"/>
    </row>
    <row r="203" spans="1:95" ht="10.5" customHeight="1">
      <c r="A203" s="6" t="s">
        <v>134</v>
      </c>
      <c r="B203" s="2">
        <v>35893</v>
      </c>
      <c r="C203" s="2" t="s">
        <v>109</v>
      </c>
      <c r="BJ203" s="44" t="str">
        <f>IF(COUNTA(A203)=1,IF(SUM(D203:BI203)=0,"ND",SUM(D203:BI203))," ")</f>
        <v>ND</v>
      </c>
      <c r="BK203" s="50">
        <f t="shared" si="25"/>
        <v>0</v>
      </c>
      <c r="CH203" s="35">
        <v>6.05</v>
      </c>
      <c r="CI203" s="5">
        <v>891.32</v>
      </c>
      <c r="CJ203" s="5">
        <f t="shared" si="26"/>
        <v>885.2700000000001</v>
      </c>
      <c r="CK203" s="36">
        <v>4.9</v>
      </c>
      <c r="CL203" s="37">
        <v>5.8</v>
      </c>
      <c r="CM203" s="37">
        <v>173</v>
      </c>
      <c r="CN203" s="36">
        <v>6.43</v>
      </c>
      <c r="CO203" s="61"/>
      <c r="CP203" s="61"/>
      <c r="CQ203" s="61"/>
    </row>
    <row r="204" spans="1:95" ht="10.5" customHeight="1">
      <c r="A204" s="6" t="s">
        <v>134</v>
      </c>
      <c r="B204" s="2">
        <v>36066</v>
      </c>
      <c r="C204" s="2" t="s">
        <v>109</v>
      </c>
      <c r="BJ204" s="44" t="str">
        <f>IF(COUNTA(A204)=1,IF(SUM(D204:BI204)=0,"ND",SUM(D204:BI204))," ")</f>
        <v>ND</v>
      </c>
      <c r="BK204" s="50">
        <f t="shared" si="25"/>
        <v>0</v>
      </c>
      <c r="BL204" s="14">
        <v>120</v>
      </c>
      <c r="BM204" s="14">
        <v>3.2</v>
      </c>
      <c r="BN204" s="14">
        <v>240</v>
      </c>
      <c r="BO204" s="14">
        <v>38</v>
      </c>
      <c r="BP204" s="14">
        <v>18</v>
      </c>
      <c r="BQ204" s="14" t="s">
        <v>107</v>
      </c>
      <c r="BR204" s="14" t="s">
        <v>107</v>
      </c>
      <c r="BS204" s="14">
        <v>3.7</v>
      </c>
      <c r="BT204" s="14">
        <v>3.6</v>
      </c>
      <c r="BU204" s="14" t="s">
        <v>107</v>
      </c>
      <c r="BV204" s="14" t="s">
        <v>107</v>
      </c>
      <c r="BW204" s="14">
        <v>0.157</v>
      </c>
      <c r="BX204" s="6" t="s">
        <v>107</v>
      </c>
      <c r="BY204" s="6" t="s">
        <v>107</v>
      </c>
      <c r="BZ204" s="6" t="s">
        <v>107</v>
      </c>
      <c r="CA204" s="6">
        <v>1.5</v>
      </c>
      <c r="CB204" s="6" t="s">
        <v>107</v>
      </c>
      <c r="CC204" s="6" t="s">
        <v>108</v>
      </c>
      <c r="CD204" s="6" t="s">
        <v>107</v>
      </c>
      <c r="CE204" s="6" t="s">
        <v>107</v>
      </c>
      <c r="CF204" s="6" t="s">
        <v>107</v>
      </c>
      <c r="CG204" s="6" t="s">
        <v>107</v>
      </c>
      <c r="CH204" s="35">
        <v>7.68</v>
      </c>
      <c r="CI204" s="5">
        <v>891.32</v>
      </c>
      <c r="CJ204" s="5">
        <f t="shared" si="26"/>
        <v>883.6400000000001</v>
      </c>
      <c r="CK204" s="36">
        <v>1.6</v>
      </c>
      <c r="CL204" s="37">
        <v>4.5</v>
      </c>
      <c r="CM204" s="37">
        <v>305</v>
      </c>
      <c r="CN204" s="36">
        <v>6.88</v>
      </c>
      <c r="CO204" s="61" t="s">
        <v>110</v>
      </c>
      <c r="CP204" s="61" t="s">
        <v>111</v>
      </c>
      <c r="CQ204" s="61" t="s">
        <v>112</v>
      </c>
    </row>
    <row r="205" spans="1:95" ht="10.5" customHeight="1">
      <c r="A205" s="6" t="s">
        <v>134</v>
      </c>
      <c r="B205" s="2">
        <v>36129</v>
      </c>
      <c r="C205" s="2" t="s">
        <v>109</v>
      </c>
      <c r="BJ205" s="44" t="str">
        <f>IF(COUNTA(A205)=1,IF(SUM(D205:BI205)=0,"ND",SUM(D205:BI205))," ")</f>
        <v>ND</v>
      </c>
      <c r="BK205" s="50">
        <f t="shared" si="25"/>
        <v>0</v>
      </c>
      <c r="CH205" s="35">
        <v>6.94</v>
      </c>
      <c r="CI205" s="5">
        <v>891.32</v>
      </c>
      <c r="CJ205" s="5">
        <f t="shared" si="26"/>
        <v>884.38</v>
      </c>
      <c r="CK205" s="36">
        <v>2.1</v>
      </c>
      <c r="CL205" s="37">
        <v>7</v>
      </c>
      <c r="CM205" s="37">
        <v>297</v>
      </c>
      <c r="CN205" s="36">
        <v>6.89</v>
      </c>
      <c r="CO205" s="61"/>
      <c r="CP205" s="61"/>
      <c r="CQ205" s="61"/>
    </row>
    <row r="206" spans="1:95" ht="10.5" customHeight="1">
      <c r="A206" s="6" t="s">
        <v>134</v>
      </c>
      <c r="B206" s="2">
        <v>36249</v>
      </c>
      <c r="BJ206" s="44"/>
      <c r="CH206" s="35">
        <v>6.65</v>
      </c>
      <c r="CI206" s="5">
        <v>891.32</v>
      </c>
      <c r="CJ206" s="5">
        <f t="shared" si="26"/>
        <v>884.6700000000001</v>
      </c>
      <c r="CK206" s="36">
        <v>4.2</v>
      </c>
      <c r="CL206" s="37">
        <v>5.2</v>
      </c>
      <c r="CM206" s="37">
        <v>280</v>
      </c>
      <c r="CN206" s="36">
        <v>6.81</v>
      </c>
      <c r="CO206" s="61"/>
      <c r="CP206" s="61"/>
      <c r="CQ206" s="61"/>
    </row>
    <row r="207" spans="1:95" ht="10.5" customHeight="1">
      <c r="A207" s="6" t="s">
        <v>134</v>
      </c>
      <c r="B207" s="2">
        <v>36402</v>
      </c>
      <c r="C207" s="2" t="s">
        <v>109</v>
      </c>
      <c r="BJ207" s="44" t="str">
        <f>IF(COUNTA(A207)=1,IF(SUM(D207:BI207)=0,"ND",SUM(D207:BI207))," ")</f>
        <v>ND</v>
      </c>
      <c r="BK207" s="50">
        <f>COUNTA(D207:BI207)</f>
        <v>0</v>
      </c>
      <c r="BL207" s="14">
        <v>120</v>
      </c>
      <c r="BM207" s="14">
        <v>8.8</v>
      </c>
      <c r="BN207" s="14">
        <v>280</v>
      </c>
      <c r="BO207" s="14">
        <v>37</v>
      </c>
      <c r="BP207" s="14">
        <v>15</v>
      </c>
      <c r="BS207" s="14">
        <v>3.3</v>
      </c>
      <c r="BU207" s="14" t="s">
        <v>114</v>
      </c>
      <c r="BX207" s="6" t="s">
        <v>113</v>
      </c>
      <c r="BZ207" s="6" t="s">
        <v>115</v>
      </c>
      <c r="CA207" s="6">
        <v>1.2</v>
      </c>
      <c r="CB207" s="6" t="s">
        <v>116</v>
      </c>
      <c r="CD207" s="6" t="s">
        <v>113</v>
      </c>
      <c r="CE207" s="6" t="s">
        <v>117</v>
      </c>
      <c r="CF207" s="6">
        <v>0.03</v>
      </c>
      <c r="CG207" s="6">
        <v>0.018</v>
      </c>
      <c r="CH207" s="35">
        <v>6.69</v>
      </c>
      <c r="CI207" s="5">
        <v>891.32</v>
      </c>
      <c r="CJ207" s="5">
        <f>+CI207-CH207</f>
        <v>884.63</v>
      </c>
      <c r="CK207" s="36">
        <v>3</v>
      </c>
      <c r="CL207" s="37">
        <v>7.1</v>
      </c>
      <c r="CM207" s="37">
        <v>380</v>
      </c>
      <c r="CN207" s="36">
        <v>7.26</v>
      </c>
      <c r="CO207" s="61"/>
      <c r="CP207" s="61"/>
      <c r="CQ207" s="61"/>
    </row>
    <row r="208" spans="1:95" ht="10.5" customHeight="1">
      <c r="A208" s="6" t="s">
        <v>134</v>
      </c>
      <c r="B208" s="2">
        <v>36488</v>
      </c>
      <c r="C208" s="2" t="s">
        <v>109</v>
      </c>
      <c r="BJ208" s="44" t="str">
        <f>IF(COUNTA(A208)=1,IF(SUM(D208:BI208)=0,"ND",SUM(D208:BI208))," ")</f>
        <v>ND</v>
      </c>
      <c r="BK208" s="50">
        <f>COUNTA(D208:BI208)</f>
        <v>0</v>
      </c>
      <c r="CH208" s="35">
        <v>6.99</v>
      </c>
      <c r="CI208" s="5">
        <v>891.32</v>
      </c>
      <c r="CJ208" s="5">
        <f>+CI208-CH208</f>
        <v>884.33</v>
      </c>
      <c r="CK208" s="36">
        <v>2.9</v>
      </c>
      <c r="CL208" s="37">
        <v>8.5</v>
      </c>
      <c r="CM208" s="37">
        <v>363</v>
      </c>
      <c r="CN208" s="36">
        <v>7.25</v>
      </c>
      <c r="CO208" s="61"/>
      <c r="CP208" s="61"/>
      <c r="CQ208" s="61"/>
    </row>
    <row r="209" spans="1:95" ht="10.5" customHeight="1">
      <c r="A209" s="6" t="s">
        <v>134</v>
      </c>
      <c r="B209" s="2">
        <v>36644</v>
      </c>
      <c r="C209" s="2" t="s">
        <v>109</v>
      </c>
      <c r="BJ209" s="44" t="str">
        <f>IF(COUNTA(A209)=1,IF(SUM(D209:BI209)=0,"ND",SUM(D209:BI209))," ")</f>
        <v>ND</v>
      </c>
      <c r="BK209" s="50">
        <f>COUNTA(D209:BI209)</f>
        <v>0</v>
      </c>
      <c r="CH209" s="35"/>
      <c r="CK209" s="36"/>
      <c r="CL209" s="37"/>
      <c r="CM209" s="37"/>
      <c r="CN209" s="36"/>
      <c r="CO209" s="61"/>
      <c r="CP209" s="61"/>
      <c r="CQ209" s="61"/>
    </row>
    <row r="210" spans="1:95" ht="10.5" customHeight="1">
      <c r="A210" s="6" t="s">
        <v>134</v>
      </c>
      <c r="B210" s="2">
        <v>36756</v>
      </c>
      <c r="C210" s="2" t="s">
        <v>109</v>
      </c>
      <c r="BJ210" s="44" t="str">
        <f>IF(COUNTA(A210)=1,IF(SUM(D210:BI210)=0,"ND",SUM(D210:BI210))," ")</f>
        <v>ND</v>
      </c>
      <c r="BK210" s="50">
        <f>COUNTA(D210:BI210)</f>
        <v>0</v>
      </c>
      <c r="BL210" s="14">
        <v>120</v>
      </c>
      <c r="BM210" s="14">
        <v>3.2</v>
      </c>
      <c r="BN210" s="14">
        <v>250</v>
      </c>
      <c r="BO210" s="14">
        <v>35</v>
      </c>
      <c r="BP210" s="14">
        <v>13</v>
      </c>
      <c r="BQ210" s="14" t="s">
        <v>117</v>
      </c>
      <c r="BS210" s="14">
        <v>2.6</v>
      </c>
      <c r="BU210" s="14" t="s">
        <v>114</v>
      </c>
      <c r="BX210" s="6" t="s">
        <v>157</v>
      </c>
      <c r="BZ210" s="6" t="s">
        <v>159</v>
      </c>
      <c r="CA210" s="6">
        <v>1.9</v>
      </c>
      <c r="CB210" s="6" t="s">
        <v>116</v>
      </c>
      <c r="CC210" s="6">
        <v>0.37</v>
      </c>
      <c r="CD210" s="6" t="s">
        <v>157</v>
      </c>
      <c r="CE210" s="6" t="s">
        <v>117</v>
      </c>
      <c r="CF210" s="6" t="s">
        <v>114</v>
      </c>
      <c r="CG210" s="6">
        <v>0.012</v>
      </c>
      <c r="CH210" s="35"/>
      <c r="CK210" s="36"/>
      <c r="CL210" s="37"/>
      <c r="CM210" s="37"/>
      <c r="CN210" s="36"/>
      <c r="CO210" s="61"/>
      <c r="CP210" s="61"/>
      <c r="CQ210" s="61"/>
    </row>
    <row r="211" spans="2:75" ht="10.5" customHeight="1">
      <c r="B211" s="2"/>
      <c r="BJ211" s="44"/>
      <c r="BK211" s="52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</row>
    <row r="212" spans="2:86" ht="10.5" customHeight="1">
      <c r="B212" s="2"/>
      <c r="AI212" s="6" t="s">
        <v>103</v>
      </c>
      <c r="BJ212" s="44" t="str">
        <f aca="true" t="shared" si="27" ref="BJ212:BJ324">IF(COUNTA(A212)=1,IF(SUM(D212:BI212)=0,"ND",SUM(D212:BI212))," ")</f>
        <v> </v>
      </c>
      <c r="BK212" s="52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CH212" s="5" t="s">
        <v>103</v>
      </c>
    </row>
    <row r="213" spans="1:88" ht="10.5" customHeight="1">
      <c r="A213" s="6" t="s">
        <v>135</v>
      </c>
      <c r="B213" s="2">
        <v>33529</v>
      </c>
      <c r="AB213" s="6">
        <v>9.4</v>
      </c>
      <c r="AC213" s="6">
        <v>1.4</v>
      </c>
      <c r="AI213" s="6" t="s">
        <v>107</v>
      </c>
      <c r="AO213" s="6" t="s">
        <v>107</v>
      </c>
      <c r="BJ213" s="44">
        <f t="shared" si="27"/>
        <v>10.8</v>
      </c>
      <c r="BK213" s="50">
        <f aca="true" t="shared" si="28" ref="BK213:BK228">COUNTA(D213:BI213)</f>
        <v>4</v>
      </c>
      <c r="BX213" s="6" t="s">
        <v>107</v>
      </c>
      <c r="BZ213" s="6">
        <v>0.17</v>
      </c>
      <c r="CA213" s="6" t="s">
        <v>107</v>
      </c>
      <c r="CB213" s="6">
        <v>3.7</v>
      </c>
      <c r="CC213" s="6">
        <v>0.04</v>
      </c>
      <c r="CD213" s="6" t="s">
        <v>107</v>
      </c>
      <c r="CE213" s="6">
        <v>1.18</v>
      </c>
      <c r="CG213" s="6">
        <v>0.01</v>
      </c>
      <c r="CH213" s="5">
        <v>7.4500000000000455</v>
      </c>
      <c r="CI213" s="5">
        <v>890.86</v>
      </c>
      <c r="CJ213" s="5">
        <v>883.41</v>
      </c>
    </row>
    <row r="214" spans="1:88" ht="10.5" customHeight="1">
      <c r="A214" s="6" t="s">
        <v>135</v>
      </c>
      <c r="B214" s="2">
        <v>33710</v>
      </c>
      <c r="C214" s="2" t="s">
        <v>106</v>
      </c>
      <c r="AC214" s="6" t="s">
        <v>107</v>
      </c>
      <c r="AI214" s="6" t="s">
        <v>107</v>
      </c>
      <c r="AO214" s="6" t="s">
        <v>107</v>
      </c>
      <c r="BJ214" s="44" t="str">
        <f t="shared" si="27"/>
        <v>ND</v>
      </c>
      <c r="BK214" s="50">
        <f t="shared" si="28"/>
        <v>3</v>
      </c>
      <c r="CH214" s="5">
        <v>7.590000000000032</v>
      </c>
      <c r="CI214" s="5">
        <v>890.86</v>
      </c>
      <c r="CJ214" s="5">
        <v>883.27</v>
      </c>
    </row>
    <row r="215" spans="1:88" ht="10.5" customHeight="1">
      <c r="A215" s="6" t="s">
        <v>135</v>
      </c>
      <c r="B215" s="2">
        <v>33799</v>
      </c>
      <c r="C215" s="2" t="s">
        <v>106</v>
      </c>
      <c r="I215" s="6">
        <v>17</v>
      </c>
      <c r="S215" s="6">
        <v>6.5</v>
      </c>
      <c r="AB215" s="6">
        <v>10.9</v>
      </c>
      <c r="AC215" s="6">
        <v>3.2</v>
      </c>
      <c r="AF215" s="6">
        <v>1</v>
      </c>
      <c r="AG215" s="6">
        <v>0.3</v>
      </c>
      <c r="AI215" s="6">
        <v>0.9</v>
      </c>
      <c r="AO215" s="6">
        <v>5.1</v>
      </c>
      <c r="BJ215" s="44">
        <f t="shared" si="27"/>
        <v>44.9</v>
      </c>
      <c r="BK215" s="50">
        <f t="shared" si="28"/>
        <v>8</v>
      </c>
      <c r="BX215" s="6" t="s">
        <v>107</v>
      </c>
      <c r="BZ215" s="6">
        <v>0.3</v>
      </c>
      <c r="CA215" s="6" t="s">
        <v>107</v>
      </c>
      <c r="CB215" s="6">
        <v>8</v>
      </c>
      <c r="CC215" s="6">
        <v>0.07</v>
      </c>
      <c r="CD215" s="6" t="s">
        <v>107</v>
      </c>
      <c r="CE215" s="6">
        <v>1.35</v>
      </c>
      <c r="CG215" s="6" t="s">
        <v>107</v>
      </c>
      <c r="CH215" s="5">
        <v>7.38</v>
      </c>
      <c r="CI215" s="5">
        <v>890.86</v>
      </c>
      <c r="CJ215" s="5">
        <v>883.48</v>
      </c>
    </row>
    <row r="216" spans="1:88" ht="10.5" customHeight="1">
      <c r="A216" s="6" t="s">
        <v>135</v>
      </c>
      <c r="B216" s="2">
        <v>33921</v>
      </c>
      <c r="S216" s="6">
        <v>9.6</v>
      </c>
      <c r="AC216" s="6">
        <v>3.3</v>
      </c>
      <c r="AI216" s="6">
        <v>1.7</v>
      </c>
      <c r="AO216" s="6">
        <v>14.4</v>
      </c>
      <c r="AT216" s="6">
        <v>2.9</v>
      </c>
      <c r="AY216" s="6">
        <v>25.2</v>
      </c>
      <c r="BJ216" s="44">
        <f t="shared" si="27"/>
        <v>57.099999999999994</v>
      </c>
      <c r="BK216" s="50">
        <f t="shared" si="28"/>
        <v>6</v>
      </c>
      <c r="CH216" s="5">
        <v>7.75</v>
      </c>
      <c r="CI216" s="5">
        <v>890.86</v>
      </c>
      <c r="CJ216" s="5">
        <v>883.11</v>
      </c>
    </row>
    <row r="217" spans="1:88" ht="10.5" customHeight="1">
      <c r="A217" s="6" t="s">
        <v>135</v>
      </c>
      <c r="B217" s="2">
        <v>34061</v>
      </c>
      <c r="C217" s="2" t="s">
        <v>106</v>
      </c>
      <c r="P217" s="6">
        <v>16.5</v>
      </c>
      <c r="AC217" s="6" t="s">
        <v>107</v>
      </c>
      <c r="AI217" s="6" t="s">
        <v>107</v>
      </c>
      <c r="AO217" s="6">
        <v>43.2</v>
      </c>
      <c r="AY217" s="6">
        <v>37</v>
      </c>
      <c r="AZ217" s="6">
        <v>2.5</v>
      </c>
      <c r="BJ217" s="44">
        <f t="shared" si="27"/>
        <v>99.2</v>
      </c>
      <c r="BK217" s="50">
        <f t="shared" si="28"/>
        <v>6</v>
      </c>
      <c r="CH217" s="5">
        <v>7.519999999999982</v>
      </c>
      <c r="CI217" s="5">
        <v>890.86</v>
      </c>
      <c r="CJ217" s="5">
        <v>883.34</v>
      </c>
    </row>
    <row r="218" spans="1:88" ht="10.5" customHeight="1">
      <c r="A218" s="6" t="s">
        <v>135</v>
      </c>
      <c r="B218" s="2">
        <v>34171</v>
      </c>
      <c r="C218" s="2" t="s">
        <v>106</v>
      </c>
      <c r="AC218" s="6" t="s">
        <v>107</v>
      </c>
      <c r="AI218" s="6" t="s">
        <v>107</v>
      </c>
      <c r="AO218" s="6" t="s">
        <v>107</v>
      </c>
      <c r="BJ218" s="44" t="str">
        <f t="shared" si="27"/>
        <v>ND</v>
      </c>
      <c r="BK218" s="50">
        <f t="shared" si="28"/>
        <v>3</v>
      </c>
      <c r="BX218" s="6" t="s">
        <v>107</v>
      </c>
      <c r="BZ218" s="6">
        <v>0.1</v>
      </c>
      <c r="CA218" s="6" t="s">
        <v>107</v>
      </c>
      <c r="CB218" s="6">
        <v>19</v>
      </c>
      <c r="CC218" s="6">
        <v>0.424</v>
      </c>
      <c r="CD218" s="6" t="s">
        <v>107</v>
      </c>
      <c r="CE218" s="6">
        <v>1.848</v>
      </c>
      <c r="CG218" s="6">
        <v>0.045</v>
      </c>
      <c r="CH218" s="5">
        <v>7</v>
      </c>
      <c r="CI218" s="5">
        <v>890.86</v>
      </c>
      <c r="CJ218" s="5">
        <v>883.86</v>
      </c>
    </row>
    <row r="219" spans="1:88" ht="10.5" customHeight="1">
      <c r="A219" s="6" t="s">
        <v>135</v>
      </c>
      <c r="B219" s="2">
        <v>34260</v>
      </c>
      <c r="C219" s="2" t="s">
        <v>106</v>
      </c>
      <c r="P219" s="6">
        <v>4.8</v>
      </c>
      <c r="AC219" s="6">
        <v>2.8</v>
      </c>
      <c r="AI219" s="6" t="s">
        <v>107</v>
      </c>
      <c r="AO219" s="6" t="s">
        <v>107</v>
      </c>
      <c r="BJ219" s="44">
        <f t="shared" si="27"/>
        <v>7.6</v>
      </c>
      <c r="BK219" s="50">
        <f t="shared" si="28"/>
        <v>4</v>
      </c>
      <c r="CH219" s="5">
        <v>7.440000000000055</v>
      </c>
      <c r="CI219" s="5">
        <v>890.86</v>
      </c>
      <c r="CJ219" s="5">
        <v>883.42</v>
      </c>
    </row>
    <row r="220" spans="1:86" ht="10.5" customHeight="1">
      <c r="A220" s="6" t="s">
        <v>135</v>
      </c>
      <c r="B220" s="2">
        <v>34424</v>
      </c>
      <c r="C220" s="2" t="s">
        <v>106</v>
      </c>
      <c r="AC220" s="6">
        <v>1.1</v>
      </c>
      <c r="AI220" s="6">
        <v>0.5</v>
      </c>
      <c r="AO220" s="6" t="s">
        <v>107</v>
      </c>
      <c r="BJ220" s="44">
        <f t="shared" si="27"/>
        <v>1.6</v>
      </c>
      <c r="BK220" s="50">
        <f t="shared" si="28"/>
        <v>3</v>
      </c>
      <c r="CH220" s="5" t="s">
        <v>103</v>
      </c>
    </row>
    <row r="221" spans="1:88" ht="10.5" customHeight="1">
      <c r="A221" s="6" t="s">
        <v>135</v>
      </c>
      <c r="B221" s="2">
        <v>34547</v>
      </c>
      <c r="C221" s="2" t="s">
        <v>106</v>
      </c>
      <c r="AB221" s="6">
        <v>3.3</v>
      </c>
      <c r="AC221" s="6">
        <v>2.1</v>
      </c>
      <c r="AI221" s="6" t="s">
        <v>107</v>
      </c>
      <c r="AO221" s="6" t="s">
        <v>107</v>
      </c>
      <c r="BH221" s="6">
        <v>1</v>
      </c>
      <c r="BJ221" s="44">
        <f t="shared" si="27"/>
        <v>6.4</v>
      </c>
      <c r="BK221" s="50">
        <f t="shared" si="28"/>
        <v>5</v>
      </c>
      <c r="BX221" s="6" t="s">
        <v>107</v>
      </c>
      <c r="BZ221" s="6">
        <v>0.1</v>
      </c>
      <c r="CA221" s="6" t="s">
        <v>107</v>
      </c>
      <c r="CB221" s="6">
        <v>29</v>
      </c>
      <c r="CC221" s="6">
        <v>0.227</v>
      </c>
      <c r="CD221" s="6" t="s">
        <v>107</v>
      </c>
      <c r="CE221" s="6">
        <v>0.775</v>
      </c>
      <c r="CF221" s="6" t="s">
        <v>107</v>
      </c>
      <c r="CG221" s="6">
        <v>0.01</v>
      </c>
      <c r="CH221" s="5">
        <v>7.600000000000023</v>
      </c>
      <c r="CI221" s="5">
        <v>890.86</v>
      </c>
      <c r="CJ221" s="5">
        <v>883.26</v>
      </c>
    </row>
    <row r="222" spans="1:88" ht="10.5" customHeight="1">
      <c r="A222" s="6" t="s">
        <v>135</v>
      </c>
      <c r="B222" s="2">
        <v>34624</v>
      </c>
      <c r="C222" s="2" t="s">
        <v>106</v>
      </c>
      <c r="AC222" s="6">
        <v>1.6</v>
      </c>
      <c r="AI222" s="6">
        <v>0.7</v>
      </c>
      <c r="AO222" s="6" t="s">
        <v>107</v>
      </c>
      <c r="BJ222" s="44">
        <f t="shared" si="27"/>
        <v>2.3</v>
      </c>
      <c r="BK222" s="50">
        <f t="shared" si="28"/>
        <v>3</v>
      </c>
      <c r="CH222" s="5">
        <v>7.43</v>
      </c>
      <c r="CI222" s="5">
        <v>890.86</v>
      </c>
      <c r="CJ222" s="5">
        <f aca="true" t="shared" si="29" ref="CJ222:CJ235">+CI222-CH222</f>
        <v>883.4300000000001</v>
      </c>
    </row>
    <row r="223" spans="1:88" ht="10.5" customHeight="1">
      <c r="A223" s="6" t="s">
        <v>135</v>
      </c>
      <c r="B223" s="2">
        <v>34795</v>
      </c>
      <c r="C223" s="2" t="s">
        <v>106</v>
      </c>
      <c r="AC223" s="6" t="s">
        <v>107</v>
      </c>
      <c r="AI223" s="6" t="s">
        <v>107</v>
      </c>
      <c r="AO223" s="6" t="s">
        <v>107</v>
      </c>
      <c r="BJ223" s="44" t="str">
        <f t="shared" si="27"/>
        <v>ND</v>
      </c>
      <c r="BK223" s="50">
        <f t="shared" si="28"/>
        <v>3</v>
      </c>
      <c r="CH223" s="5">
        <v>7.26</v>
      </c>
      <c r="CI223" s="5">
        <v>890.86</v>
      </c>
      <c r="CJ223" s="5">
        <f t="shared" si="29"/>
        <v>883.6</v>
      </c>
    </row>
    <row r="224" spans="1:88" ht="10.5" customHeight="1">
      <c r="A224" s="6" t="s">
        <v>135</v>
      </c>
      <c r="B224" s="2">
        <v>34913</v>
      </c>
      <c r="C224" s="2" t="s">
        <v>106</v>
      </c>
      <c r="AC224" s="6">
        <v>0.4</v>
      </c>
      <c r="AI224" s="6" t="s">
        <v>107</v>
      </c>
      <c r="AT224" s="6">
        <v>1.8</v>
      </c>
      <c r="BJ224" s="44">
        <f t="shared" si="27"/>
        <v>2.2</v>
      </c>
      <c r="BK224" s="50">
        <f t="shared" si="28"/>
        <v>3</v>
      </c>
      <c r="BX224" s="6" t="s">
        <v>107</v>
      </c>
      <c r="BZ224" s="6">
        <v>0.45</v>
      </c>
      <c r="CA224" s="6" t="s">
        <v>107</v>
      </c>
      <c r="CB224" s="6" t="s">
        <v>107</v>
      </c>
      <c r="CC224" s="6">
        <v>4.029</v>
      </c>
      <c r="CD224" s="6" t="s">
        <v>107</v>
      </c>
      <c r="CE224" s="6">
        <v>2.66</v>
      </c>
      <c r="CF224" s="6" t="s">
        <v>107</v>
      </c>
      <c r="CG224" s="6" t="s">
        <v>107</v>
      </c>
      <c r="CH224" s="5">
        <v>7.11</v>
      </c>
      <c r="CI224" s="5">
        <v>890.86</v>
      </c>
      <c r="CJ224" s="5">
        <f t="shared" si="29"/>
        <v>883.75</v>
      </c>
    </row>
    <row r="225" spans="1:88" ht="10.5" customHeight="1">
      <c r="A225" s="6" t="s">
        <v>135</v>
      </c>
      <c r="B225" s="2">
        <v>34992</v>
      </c>
      <c r="C225" s="2" t="s">
        <v>106</v>
      </c>
      <c r="AC225" s="6" t="s">
        <v>107</v>
      </c>
      <c r="AI225" s="6" t="s">
        <v>107</v>
      </c>
      <c r="AO225" s="6" t="s">
        <v>107</v>
      </c>
      <c r="BJ225" s="44" t="str">
        <f t="shared" si="27"/>
        <v>ND</v>
      </c>
      <c r="BK225" s="50">
        <f t="shared" si="28"/>
        <v>3</v>
      </c>
      <c r="CH225" s="5">
        <v>6.89</v>
      </c>
      <c r="CI225" s="5">
        <v>890.86</v>
      </c>
      <c r="CJ225" s="5">
        <f t="shared" si="29"/>
        <v>883.97</v>
      </c>
    </row>
    <row r="226" spans="1:90" ht="10.5" customHeight="1">
      <c r="A226" s="6" t="s">
        <v>135</v>
      </c>
      <c r="B226" s="2">
        <v>35168</v>
      </c>
      <c r="C226" s="2" t="s">
        <v>109</v>
      </c>
      <c r="AC226" s="6">
        <v>0.4</v>
      </c>
      <c r="AI226" s="6" t="s">
        <v>107</v>
      </c>
      <c r="BJ226" s="44">
        <f t="shared" si="27"/>
        <v>0.4</v>
      </c>
      <c r="BK226" s="50">
        <f t="shared" si="28"/>
        <v>2</v>
      </c>
      <c r="CH226" s="5">
        <v>7.21</v>
      </c>
      <c r="CI226" s="5">
        <v>890.86</v>
      </c>
      <c r="CJ226" s="5">
        <f t="shared" si="29"/>
        <v>883.65</v>
      </c>
      <c r="CL226" s="6">
        <v>62</v>
      </c>
    </row>
    <row r="227" spans="1:90" ht="10.5" customHeight="1">
      <c r="A227" s="6" t="s">
        <v>135</v>
      </c>
      <c r="B227" s="2">
        <v>35248</v>
      </c>
      <c r="C227" s="2" t="s">
        <v>109</v>
      </c>
      <c r="AC227" s="6">
        <v>0.5</v>
      </c>
      <c r="AI227" s="6">
        <v>0.2</v>
      </c>
      <c r="BJ227" s="44">
        <f t="shared" si="27"/>
        <v>0.7</v>
      </c>
      <c r="BK227" s="50">
        <f t="shared" si="28"/>
        <v>2</v>
      </c>
      <c r="CH227" s="5">
        <v>7.15</v>
      </c>
      <c r="CI227" s="5">
        <v>890.86</v>
      </c>
      <c r="CJ227" s="5">
        <f t="shared" si="29"/>
        <v>883.71</v>
      </c>
      <c r="CL227" s="6">
        <v>36.1</v>
      </c>
    </row>
    <row r="228" spans="1:90" ht="10.5" customHeight="1">
      <c r="A228" s="6" t="s">
        <v>135</v>
      </c>
      <c r="B228" s="2">
        <v>35374</v>
      </c>
      <c r="C228" s="2" t="s">
        <v>109</v>
      </c>
      <c r="P228" s="6">
        <v>0.6</v>
      </c>
      <c r="S228" s="6">
        <v>1.7</v>
      </c>
      <c r="AC228" s="6">
        <v>0.7</v>
      </c>
      <c r="AD228" s="6">
        <v>0.2</v>
      </c>
      <c r="AI228" s="6">
        <v>0.5</v>
      </c>
      <c r="AO228" s="6">
        <v>8.5</v>
      </c>
      <c r="BJ228" s="44">
        <f t="shared" si="27"/>
        <v>12.2</v>
      </c>
      <c r="BK228" s="50">
        <f t="shared" si="28"/>
        <v>6</v>
      </c>
      <c r="CH228" s="5">
        <v>7.77</v>
      </c>
      <c r="CI228" s="5">
        <v>890.86</v>
      </c>
      <c r="CJ228" s="5">
        <f t="shared" si="29"/>
        <v>883.09</v>
      </c>
      <c r="CL228" s="6">
        <v>25.2</v>
      </c>
    </row>
    <row r="229" spans="1:95" ht="10.5" customHeight="1">
      <c r="A229" s="6" t="s">
        <v>135</v>
      </c>
      <c r="B229" s="2">
        <v>35541</v>
      </c>
      <c r="C229" s="2" t="s">
        <v>109</v>
      </c>
      <c r="AC229" s="6" t="s">
        <v>107</v>
      </c>
      <c r="AI229" s="6" t="s">
        <v>107</v>
      </c>
      <c r="BJ229" s="44" t="str">
        <f t="shared" si="27"/>
        <v>ND</v>
      </c>
      <c r="BK229" s="50">
        <f aca="true" t="shared" si="30" ref="BK229:BK234">COUNTA(D229:BI229)</f>
        <v>2</v>
      </c>
      <c r="CH229" s="35">
        <v>7.18</v>
      </c>
      <c r="CI229" s="5">
        <v>890.86</v>
      </c>
      <c r="CJ229" s="5">
        <f t="shared" si="29"/>
        <v>883.6800000000001</v>
      </c>
      <c r="CK229" s="36">
        <v>1.4</v>
      </c>
      <c r="CL229" s="37">
        <v>51.5</v>
      </c>
      <c r="CM229" s="37">
        <v>244</v>
      </c>
      <c r="CN229" s="36">
        <v>5.45</v>
      </c>
      <c r="CO229" s="61"/>
      <c r="CP229" s="61"/>
      <c r="CQ229" s="61"/>
    </row>
    <row r="230" spans="1:95" ht="10.5" customHeight="1">
      <c r="A230" s="6" t="s">
        <v>135</v>
      </c>
      <c r="B230" s="2">
        <v>35640</v>
      </c>
      <c r="C230" s="2" t="s">
        <v>109</v>
      </c>
      <c r="F230" s="6">
        <v>0.3</v>
      </c>
      <c r="P230" s="6">
        <v>0.5</v>
      </c>
      <c r="S230" s="6">
        <v>3.2</v>
      </c>
      <c r="AC230" s="6">
        <v>0.7</v>
      </c>
      <c r="AD230" s="6">
        <v>0.4</v>
      </c>
      <c r="AI230" s="6">
        <v>0.6</v>
      </c>
      <c r="AO230" s="6">
        <v>8</v>
      </c>
      <c r="BJ230" s="44">
        <f t="shared" si="27"/>
        <v>13.7</v>
      </c>
      <c r="BK230" s="50">
        <f t="shared" si="30"/>
        <v>7</v>
      </c>
      <c r="BX230" s="6" t="s">
        <v>107</v>
      </c>
      <c r="BZ230" s="6">
        <v>0.2</v>
      </c>
      <c r="CA230" s="6" t="s">
        <v>107</v>
      </c>
      <c r="CB230" s="6" t="s">
        <v>107</v>
      </c>
      <c r="CC230" s="6">
        <v>1.1</v>
      </c>
      <c r="CD230" s="6" t="s">
        <v>107</v>
      </c>
      <c r="CE230" s="6">
        <v>2</v>
      </c>
      <c r="CF230" s="6" t="s">
        <v>107</v>
      </c>
      <c r="CG230" s="6" t="s">
        <v>107</v>
      </c>
      <c r="CH230" s="35">
        <v>7.35</v>
      </c>
      <c r="CI230" s="5">
        <v>890.86</v>
      </c>
      <c r="CJ230" s="5">
        <f t="shared" si="29"/>
        <v>883.51</v>
      </c>
      <c r="CK230" s="36">
        <v>0.3</v>
      </c>
      <c r="CL230" s="37">
        <v>37</v>
      </c>
      <c r="CM230" s="37">
        <v>377</v>
      </c>
      <c r="CN230" s="36">
        <v>6.5</v>
      </c>
      <c r="CO230" s="61"/>
      <c r="CP230" s="61"/>
      <c r="CQ230" s="61"/>
    </row>
    <row r="231" spans="1:95" ht="10.5" customHeight="1">
      <c r="A231" s="6" t="s">
        <v>135</v>
      </c>
      <c r="B231" s="2">
        <v>35747</v>
      </c>
      <c r="C231" s="2" t="s">
        <v>109</v>
      </c>
      <c r="BJ231" s="44" t="str">
        <f t="shared" si="27"/>
        <v>ND</v>
      </c>
      <c r="BK231" s="50">
        <f t="shared" si="30"/>
        <v>0</v>
      </c>
      <c r="CH231" s="35">
        <v>7.8</v>
      </c>
      <c r="CI231" s="5">
        <v>890.86</v>
      </c>
      <c r="CJ231" s="5">
        <f t="shared" si="29"/>
        <v>883.0600000000001</v>
      </c>
      <c r="CK231" s="36">
        <v>0.3</v>
      </c>
      <c r="CL231" s="37">
        <v>28.4</v>
      </c>
      <c r="CM231" s="37">
        <v>364</v>
      </c>
      <c r="CN231" s="36">
        <v>6.4</v>
      </c>
      <c r="CO231" s="61"/>
      <c r="CP231" s="61"/>
      <c r="CQ231" s="61"/>
    </row>
    <row r="232" spans="1:95" ht="10.5" customHeight="1">
      <c r="A232" s="6" t="s">
        <v>135</v>
      </c>
      <c r="B232" s="2">
        <v>35893</v>
      </c>
      <c r="C232" s="2" t="s">
        <v>109</v>
      </c>
      <c r="BJ232" s="44" t="str">
        <f t="shared" si="27"/>
        <v>ND</v>
      </c>
      <c r="BK232" s="50">
        <f t="shared" si="30"/>
        <v>0</v>
      </c>
      <c r="CH232" s="35">
        <v>7.12</v>
      </c>
      <c r="CI232" s="5">
        <v>890.86</v>
      </c>
      <c r="CJ232" s="5">
        <f t="shared" si="29"/>
        <v>883.74</v>
      </c>
      <c r="CK232" s="36">
        <v>2</v>
      </c>
      <c r="CL232" s="37">
        <v>61.4</v>
      </c>
      <c r="CM232" s="37">
        <v>178</v>
      </c>
      <c r="CN232" s="36">
        <v>5.73</v>
      </c>
      <c r="CO232" s="61"/>
      <c r="CP232" s="61"/>
      <c r="CQ232" s="61"/>
    </row>
    <row r="233" spans="1:95" ht="10.5" customHeight="1">
      <c r="A233" s="6" t="s">
        <v>135</v>
      </c>
      <c r="B233" s="2">
        <v>36066</v>
      </c>
      <c r="C233" s="2" t="s">
        <v>109</v>
      </c>
      <c r="AB233" s="6">
        <v>6.2</v>
      </c>
      <c r="AC233" s="6">
        <v>0.2</v>
      </c>
      <c r="BJ233" s="44">
        <f t="shared" si="27"/>
        <v>6.4</v>
      </c>
      <c r="BK233" s="50">
        <f t="shared" si="30"/>
        <v>2</v>
      </c>
      <c r="BL233" s="14">
        <v>240</v>
      </c>
      <c r="BM233" s="14">
        <v>22</v>
      </c>
      <c r="BN233" s="14">
        <v>330</v>
      </c>
      <c r="BO233" s="14">
        <v>7.9</v>
      </c>
      <c r="BP233" s="14">
        <v>33</v>
      </c>
      <c r="BQ233" s="14" t="s">
        <v>107</v>
      </c>
      <c r="BR233" s="14" t="s">
        <v>107</v>
      </c>
      <c r="BS233" s="14" t="s">
        <v>107</v>
      </c>
      <c r="BT233" s="14" t="s">
        <v>107</v>
      </c>
      <c r="BU233" s="14">
        <v>0.13</v>
      </c>
      <c r="BV233" s="14">
        <v>0.11</v>
      </c>
      <c r="BW233" s="14">
        <v>0.064</v>
      </c>
      <c r="BX233" s="6" t="s">
        <v>107</v>
      </c>
      <c r="BY233" s="6">
        <v>0.088</v>
      </c>
      <c r="BZ233" s="6" t="s">
        <v>107</v>
      </c>
      <c r="CA233" s="6" t="s">
        <v>107</v>
      </c>
      <c r="CB233" s="6" t="s">
        <v>107</v>
      </c>
      <c r="CC233" s="6" t="s">
        <v>108</v>
      </c>
      <c r="CD233" s="6" t="s">
        <v>107</v>
      </c>
      <c r="CE233" s="6">
        <v>1.5</v>
      </c>
      <c r="CF233" s="6" t="s">
        <v>107</v>
      </c>
      <c r="CG233" s="6">
        <v>0.015</v>
      </c>
      <c r="CH233" s="35">
        <v>8.32</v>
      </c>
      <c r="CI233" s="5">
        <v>890.86</v>
      </c>
      <c r="CJ233" s="5">
        <f t="shared" si="29"/>
        <v>882.54</v>
      </c>
      <c r="CK233" s="36">
        <v>0.5</v>
      </c>
      <c r="CL233" s="37">
        <v>33.7</v>
      </c>
      <c r="CM233" s="37">
        <v>373</v>
      </c>
      <c r="CN233" s="36">
        <v>6.3</v>
      </c>
      <c r="CO233" s="61">
        <v>0.048</v>
      </c>
      <c r="CP233" s="61" t="s">
        <v>111</v>
      </c>
      <c r="CQ233" s="61" t="s">
        <v>112</v>
      </c>
    </row>
    <row r="234" spans="1:95" ht="10.5" customHeight="1">
      <c r="A234" s="6" t="s">
        <v>135</v>
      </c>
      <c r="B234" s="2">
        <v>36129</v>
      </c>
      <c r="C234" s="2" t="s">
        <v>109</v>
      </c>
      <c r="F234" s="6">
        <v>0.4</v>
      </c>
      <c r="AB234" s="6">
        <v>19</v>
      </c>
      <c r="AC234" s="6">
        <v>0.2</v>
      </c>
      <c r="BJ234" s="44">
        <f t="shared" si="27"/>
        <v>19.599999999999998</v>
      </c>
      <c r="BK234" s="50">
        <f t="shared" si="30"/>
        <v>3</v>
      </c>
      <c r="CH234" s="35">
        <v>7.87</v>
      </c>
      <c r="CI234" s="5">
        <v>890.86</v>
      </c>
      <c r="CJ234" s="5">
        <f t="shared" si="29"/>
        <v>882.99</v>
      </c>
      <c r="CK234" s="36">
        <v>0.2</v>
      </c>
      <c r="CL234" s="37">
        <v>56.2</v>
      </c>
      <c r="CM234" s="37">
        <v>363</v>
      </c>
      <c r="CN234" s="36">
        <v>5.87</v>
      </c>
      <c r="CO234" s="61"/>
      <c r="CP234" s="61"/>
      <c r="CQ234" s="61"/>
    </row>
    <row r="235" spans="1:95" ht="10.5" customHeight="1">
      <c r="A235" s="6" t="s">
        <v>135</v>
      </c>
      <c r="B235" s="2">
        <v>36249</v>
      </c>
      <c r="BJ235" s="44"/>
      <c r="CH235" s="35">
        <v>7.56</v>
      </c>
      <c r="CI235" s="5">
        <v>890.86</v>
      </c>
      <c r="CJ235" s="5">
        <f t="shared" si="29"/>
        <v>883.3000000000001</v>
      </c>
      <c r="CK235" s="36">
        <v>1.2</v>
      </c>
      <c r="CL235" s="37">
        <v>42</v>
      </c>
      <c r="CM235" s="37">
        <v>466</v>
      </c>
      <c r="CN235" s="36">
        <v>6.1</v>
      </c>
      <c r="CO235" s="61"/>
      <c r="CP235" s="61"/>
      <c r="CQ235" s="61"/>
    </row>
    <row r="236" spans="1:95" ht="10.5" customHeight="1">
      <c r="A236" s="6" t="s">
        <v>135</v>
      </c>
      <c r="B236" s="2">
        <v>36402</v>
      </c>
      <c r="C236" s="2" t="s">
        <v>109</v>
      </c>
      <c r="F236" s="6">
        <v>0.8</v>
      </c>
      <c r="P236" s="6">
        <v>0.8</v>
      </c>
      <c r="AA236" s="6">
        <v>0.2</v>
      </c>
      <c r="AB236" s="6">
        <v>0.8</v>
      </c>
      <c r="AC236" s="6">
        <v>0.6</v>
      </c>
      <c r="AG236" s="6">
        <v>0.3</v>
      </c>
      <c r="AI236" s="6">
        <v>0.7</v>
      </c>
      <c r="AO236" s="6">
        <v>14</v>
      </c>
      <c r="BJ236" s="44">
        <f>IF(COUNTA(A236)=1,IF(SUM(D236:BI236)=0,"ND",SUM(D236:BI236))," ")</f>
        <v>18.2</v>
      </c>
      <c r="BK236" s="50">
        <f>COUNTA(D236:BI236)</f>
        <v>8</v>
      </c>
      <c r="BL236" s="14">
        <v>330</v>
      </c>
      <c r="BM236" s="14">
        <v>68</v>
      </c>
      <c r="BN236" s="14">
        <v>470</v>
      </c>
      <c r="BO236" s="14">
        <v>17</v>
      </c>
      <c r="BP236" s="14">
        <v>17</v>
      </c>
      <c r="BS236" s="14" t="s">
        <v>126</v>
      </c>
      <c r="BU236" s="14">
        <v>0.17</v>
      </c>
      <c r="BX236" s="6" t="s">
        <v>113</v>
      </c>
      <c r="BZ236" s="6">
        <v>0.18</v>
      </c>
      <c r="CA236" s="6" t="s">
        <v>127</v>
      </c>
      <c r="CB236" s="6" t="s">
        <v>116</v>
      </c>
      <c r="CD236" s="6" t="s">
        <v>113</v>
      </c>
      <c r="CE236" s="6">
        <v>2.1</v>
      </c>
      <c r="CF236" s="6">
        <v>0.02</v>
      </c>
      <c r="CG236" s="6">
        <v>0.014</v>
      </c>
      <c r="CH236" s="35">
        <v>7.46</v>
      </c>
      <c r="CI236" s="5">
        <v>890.86</v>
      </c>
      <c r="CJ236" s="5">
        <f>+CI236-CH236</f>
        <v>883.4</v>
      </c>
      <c r="CK236" s="36">
        <v>0.7</v>
      </c>
      <c r="CL236" s="37">
        <v>55.2</v>
      </c>
      <c r="CM236" s="37">
        <v>635</v>
      </c>
      <c r="CN236" s="36">
        <v>6.36</v>
      </c>
      <c r="CO236" s="61"/>
      <c r="CP236" s="61"/>
      <c r="CQ236" s="61"/>
    </row>
    <row r="237" spans="1:95" ht="10.5" customHeight="1">
      <c r="A237" s="6" t="s">
        <v>135</v>
      </c>
      <c r="B237" s="2">
        <v>36488</v>
      </c>
      <c r="C237" s="2" t="s">
        <v>109</v>
      </c>
      <c r="F237" s="6">
        <v>0.3</v>
      </c>
      <c r="AC237" s="6">
        <v>0.3</v>
      </c>
      <c r="AG237" s="6">
        <v>0.1</v>
      </c>
      <c r="AI237" s="6">
        <v>0.4</v>
      </c>
      <c r="AO237" s="6">
        <v>6</v>
      </c>
      <c r="BJ237" s="44">
        <f>IF(COUNTA(A237)=1,IF(SUM(D237:BI237)=0,"ND",SUM(D237:BI237))," ")</f>
        <v>7.1</v>
      </c>
      <c r="BK237" s="50">
        <f>COUNTA(D237:BI237)</f>
        <v>5</v>
      </c>
      <c r="CH237" s="35">
        <v>7.84</v>
      </c>
      <c r="CI237" s="5">
        <v>890.86</v>
      </c>
      <c r="CJ237" s="5">
        <f>+CI237-CH237</f>
        <v>883.02</v>
      </c>
      <c r="CK237" s="36">
        <v>2.7</v>
      </c>
      <c r="CL237" s="37">
        <v>72.9</v>
      </c>
      <c r="CM237" s="37">
        <v>384</v>
      </c>
      <c r="CN237" s="36">
        <v>6.19</v>
      </c>
      <c r="CO237" s="61"/>
      <c r="CP237" s="61"/>
      <c r="CQ237" s="61"/>
    </row>
    <row r="238" spans="1:95" ht="10.5" customHeight="1">
      <c r="A238" s="6" t="s">
        <v>135</v>
      </c>
      <c r="B238" s="2">
        <v>36644</v>
      </c>
      <c r="C238" s="2" t="s">
        <v>109</v>
      </c>
      <c r="AC238" s="6">
        <v>0.2</v>
      </c>
      <c r="AO238" s="6">
        <v>3.5</v>
      </c>
      <c r="BJ238" s="44">
        <f>IF(COUNTA(A238)=1,IF(SUM(D238:BI238)=0,"ND",SUM(D238:BI238))," ")</f>
        <v>3.7</v>
      </c>
      <c r="BK238" s="50">
        <f>COUNTA(D238:BI238)</f>
        <v>2</v>
      </c>
      <c r="CH238" s="35"/>
      <c r="CK238" s="36"/>
      <c r="CL238" s="37"/>
      <c r="CM238" s="37"/>
      <c r="CN238" s="36"/>
      <c r="CO238" s="61"/>
      <c r="CP238" s="61"/>
      <c r="CQ238" s="61"/>
    </row>
    <row r="239" spans="1:95" ht="10.5" customHeight="1">
      <c r="A239" s="6" t="s">
        <v>135</v>
      </c>
      <c r="B239" s="2">
        <v>36756</v>
      </c>
      <c r="C239" s="2" t="s">
        <v>109</v>
      </c>
      <c r="F239" s="6">
        <v>0.4</v>
      </c>
      <c r="P239" s="6">
        <v>0.6</v>
      </c>
      <c r="AC239" s="6">
        <v>0.4</v>
      </c>
      <c r="AG239" s="6">
        <v>0.2</v>
      </c>
      <c r="AI239" s="6">
        <v>0.7</v>
      </c>
      <c r="AO239" s="6">
        <v>9.5</v>
      </c>
      <c r="BJ239" s="44">
        <f>IF(COUNTA(A239)=1,IF(SUM(D239:BI239)=0,"ND",SUM(D239:BI239))," ")</f>
        <v>11.8</v>
      </c>
      <c r="BK239" s="50">
        <f>COUNTA(D239:BI239)</f>
        <v>6</v>
      </c>
      <c r="BL239" s="14">
        <v>360</v>
      </c>
      <c r="BM239" s="14">
        <v>17</v>
      </c>
      <c r="BN239" s="14">
        <v>440</v>
      </c>
      <c r="BO239" s="14">
        <v>21</v>
      </c>
      <c r="BP239" s="14">
        <v>11</v>
      </c>
      <c r="BQ239" s="14" t="s">
        <v>117</v>
      </c>
      <c r="BS239" s="14" t="s">
        <v>126</v>
      </c>
      <c r="BU239" s="14">
        <v>0.12</v>
      </c>
      <c r="BX239" s="6" t="s">
        <v>157</v>
      </c>
      <c r="BZ239" s="6">
        <v>0.11</v>
      </c>
      <c r="CA239" s="6" t="s">
        <v>160</v>
      </c>
      <c r="CB239" s="6" t="s">
        <v>116</v>
      </c>
      <c r="CC239" s="6">
        <v>0.2</v>
      </c>
      <c r="CD239" s="6" t="s">
        <v>157</v>
      </c>
      <c r="CE239" s="6">
        <v>2.2</v>
      </c>
      <c r="CF239" s="6" t="s">
        <v>114</v>
      </c>
      <c r="CG239" s="6" t="s">
        <v>117</v>
      </c>
      <c r="CH239" s="35"/>
      <c r="CK239" s="36"/>
      <c r="CL239" s="37"/>
      <c r="CM239" s="37"/>
      <c r="CN239" s="36"/>
      <c r="CO239" s="61"/>
      <c r="CP239" s="61"/>
      <c r="CQ239" s="61"/>
    </row>
    <row r="240" spans="1:95" ht="10.5" customHeight="1">
      <c r="A240" s="6" t="s">
        <v>135</v>
      </c>
      <c r="B240" s="2">
        <v>36819</v>
      </c>
      <c r="C240" s="2" t="s">
        <v>109</v>
      </c>
      <c r="AC240" s="6">
        <v>0.2</v>
      </c>
      <c r="AG240" s="6">
        <v>0.2</v>
      </c>
      <c r="AI240" s="6">
        <v>0.4</v>
      </c>
      <c r="AO240" s="6">
        <v>6.7</v>
      </c>
      <c r="BJ240" s="44">
        <f>IF(COUNTA(A240)=1,IF(SUM(D240:BI240)=0,"ND",SUM(D240:BI240))," ")</f>
        <v>7.5</v>
      </c>
      <c r="BK240" s="50">
        <f>COUNTA(D240:BI240)</f>
        <v>4</v>
      </c>
      <c r="CH240" s="35"/>
      <c r="CK240" s="36"/>
      <c r="CL240" s="37"/>
      <c r="CM240" s="37"/>
      <c r="CN240" s="36"/>
      <c r="CO240" s="61"/>
      <c r="CP240" s="61"/>
      <c r="CQ240" s="61"/>
    </row>
    <row r="241" spans="2:75" ht="10.5" customHeight="1">
      <c r="B241" s="2"/>
      <c r="BJ241" s="44"/>
      <c r="BK241" s="52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</row>
    <row r="242" spans="29:86" ht="10.5" customHeight="1">
      <c r="AC242" s="6" t="s">
        <v>103</v>
      </c>
      <c r="BJ242" s="44" t="str">
        <f t="shared" si="27"/>
        <v> </v>
      </c>
      <c r="BK242" s="52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CH242" s="5" t="str">
        <f>IF(COUNTA(CI242:CJ242)=2,+CI242-CJ242," ")</f>
        <v> </v>
      </c>
    </row>
    <row r="243" spans="1:85" ht="10.5" customHeight="1">
      <c r="A243" s="6" t="s">
        <v>136</v>
      </c>
      <c r="B243" s="2">
        <v>33129</v>
      </c>
      <c r="BJ243" s="44" t="str">
        <f t="shared" si="27"/>
        <v>ND</v>
      </c>
      <c r="BK243" s="50">
        <f aca="true" t="shared" si="31" ref="BK243:BK258">COUNTA(D243:BI243)</f>
        <v>0</v>
      </c>
      <c r="BX243" s="6" t="s">
        <v>107</v>
      </c>
      <c r="BZ243" s="6" t="s">
        <v>107</v>
      </c>
      <c r="CA243" s="6" t="s">
        <v>107</v>
      </c>
      <c r="CB243" s="6">
        <v>21.1</v>
      </c>
      <c r="CC243" s="6">
        <v>0.22</v>
      </c>
      <c r="CD243" s="6" t="s">
        <v>107</v>
      </c>
      <c r="CE243" s="6">
        <v>0.43</v>
      </c>
      <c r="CF243" s="6" t="s">
        <v>107</v>
      </c>
      <c r="CG243" s="6">
        <v>0.04</v>
      </c>
    </row>
    <row r="244" spans="1:86" ht="10.5" customHeight="1">
      <c r="A244" s="6" t="s">
        <v>136</v>
      </c>
      <c r="B244" s="2">
        <v>33337</v>
      </c>
      <c r="BJ244" s="44" t="str">
        <f t="shared" si="27"/>
        <v>ND</v>
      </c>
      <c r="BK244" s="50">
        <f t="shared" si="31"/>
        <v>0</v>
      </c>
      <c r="CH244" s="5" t="str">
        <f aca="true" t="shared" si="32" ref="CH244:CH252">IF(COUNTA(CI244:CJ244)=2,+CI244-CJ244," ")</f>
        <v> </v>
      </c>
    </row>
    <row r="245" spans="1:86" ht="10.5" customHeight="1">
      <c r="A245" s="6" t="s">
        <v>136</v>
      </c>
      <c r="B245" s="2">
        <v>33430</v>
      </c>
      <c r="C245" s="2" t="s">
        <v>106</v>
      </c>
      <c r="BJ245" s="44" t="str">
        <f t="shared" si="27"/>
        <v>ND</v>
      </c>
      <c r="BK245" s="50">
        <f t="shared" si="31"/>
        <v>0</v>
      </c>
      <c r="BX245" s="6" t="s">
        <v>107</v>
      </c>
      <c r="BZ245" s="6" t="s">
        <v>107</v>
      </c>
      <c r="CA245" s="6" t="s">
        <v>107</v>
      </c>
      <c r="CB245" s="6">
        <v>19.8</v>
      </c>
      <c r="CC245" s="6">
        <v>0.25</v>
      </c>
      <c r="CD245" s="6" t="s">
        <v>107</v>
      </c>
      <c r="CE245" s="6">
        <v>0.45</v>
      </c>
      <c r="CG245" s="6">
        <v>0.078</v>
      </c>
      <c r="CH245" s="5" t="str">
        <f t="shared" si="32"/>
        <v> </v>
      </c>
    </row>
    <row r="246" spans="1:86" ht="10.5" customHeight="1">
      <c r="A246" s="6" t="s">
        <v>136</v>
      </c>
      <c r="B246" s="2">
        <v>33529</v>
      </c>
      <c r="BJ246" s="44" t="str">
        <f t="shared" si="27"/>
        <v>ND</v>
      </c>
      <c r="BK246" s="50">
        <f t="shared" si="31"/>
        <v>0</v>
      </c>
      <c r="CH246" s="5" t="str">
        <f t="shared" si="32"/>
        <v> </v>
      </c>
    </row>
    <row r="247" spans="1:88" ht="10.5" customHeight="1">
      <c r="A247" s="6" t="s">
        <v>136</v>
      </c>
      <c r="B247" s="2">
        <v>33710</v>
      </c>
      <c r="C247" s="2" t="s">
        <v>106</v>
      </c>
      <c r="BJ247" s="44" t="str">
        <f t="shared" si="27"/>
        <v>ND</v>
      </c>
      <c r="BK247" s="50">
        <f t="shared" si="31"/>
        <v>0</v>
      </c>
      <c r="CH247" s="5" t="str">
        <f t="shared" si="32"/>
        <v> </v>
      </c>
      <c r="CJ247" s="5" t="s">
        <v>103</v>
      </c>
    </row>
    <row r="248" spans="1:86" ht="10.5" customHeight="1">
      <c r="A248" s="6" t="s">
        <v>136</v>
      </c>
      <c r="B248" s="2">
        <v>33799</v>
      </c>
      <c r="C248" s="2" t="s">
        <v>106</v>
      </c>
      <c r="BJ248" s="44" t="str">
        <f t="shared" si="27"/>
        <v>ND</v>
      </c>
      <c r="BK248" s="50">
        <f t="shared" si="31"/>
        <v>0</v>
      </c>
      <c r="BX248" s="6">
        <v>3.1</v>
      </c>
      <c r="BZ248" s="6">
        <v>0.1</v>
      </c>
      <c r="CA248" s="6" t="s">
        <v>107</v>
      </c>
      <c r="CB248" s="6">
        <v>2.8</v>
      </c>
      <c r="CC248" s="6">
        <v>2.49</v>
      </c>
      <c r="CD248" s="6" t="s">
        <v>107</v>
      </c>
      <c r="CE248" s="6">
        <v>0.42</v>
      </c>
      <c r="CG248" s="6">
        <v>0.26</v>
      </c>
      <c r="CH248" s="5" t="str">
        <f t="shared" si="32"/>
        <v> </v>
      </c>
    </row>
    <row r="249" spans="1:86" ht="10.5" customHeight="1">
      <c r="A249" s="6" t="s">
        <v>136</v>
      </c>
      <c r="B249" s="2">
        <v>33921</v>
      </c>
      <c r="BJ249" s="44" t="str">
        <f t="shared" si="27"/>
        <v>ND</v>
      </c>
      <c r="BK249" s="50">
        <f t="shared" si="31"/>
        <v>0</v>
      </c>
      <c r="CH249" s="5" t="str">
        <f t="shared" si="32"/>
        <v> </v>
      </c>
    </row>
    <row r="250" spans="1:86" ht="10.5" customHeight="1">
      <c r="A250" s="6" t="s">
        <v>136</v>
      </c>
      <c r="B250" s="2">
        <v>34061</v>
      </c>
      <c r="C250" s="2" t="s">
        <v>106</v>
      </c>
      <c r="BJ250" s="44" t="str">
        <f t="shared" si="27"/>
        <v>ND</v>
      </c>
      <c r="BK250" s="50">
        <f t="shared" si="31"/>
        <v>0</v>
      </c>
      <c r="CH250" s="5" t="str">
        <f t="shared" si="32"/>
        <v> </v>
      </c>
    </row>
    <row r="251" spans="1:88" ht="10.5" customHeight="1">
      <c r="A251" s="6" t="s">
        <v>136</v>
      </c>
      <c r="B251" s="2">
        <v>34171</v>
      </c>
      <c r="C251" s="2" t="s">
        <v>106</v>
      </c>
      <c r="BJ251" s="44" t="str">
        <f t="shared" si="27"/>
        <v>ND</v>
      </c>
      <c r="BK251" s="50">
        <f t="shared" si="31"/>
        <v>0</v>
      </c>
      <c r="BX251" s="6" t="s">
        <v>107</v>
      </c>
      <c r="BZ251" s="6" t="s">
        <v>107</v>
      </c>
      <c r="CA251" s="6">
        <v>28</v>
      </c>
      <c r="CB251" s="6" t="s">
        <v>107</v>
      </c>
      <c r="CC251" s="6">
        <v>0.375</v>
      </c>
      <c r="CD251" s="6">
        <v>1</v>
      </c>
      <c r="CE251" s="6">
        <v>0.483</v>
      </c>
      <c r="CG251" s="6">
        <v>0.098</v>
      </c>
      <c r="CH251" s="5" t="str">
        <f t="shared" si="32"/>
        <v> </v>
      </c>
      <c r="CJ251" s="5" t="s">
        <v>103</v>
      </c>
    </row>
    <row r="252" spans="1:86" ht="10.5" customHeight="1">
      <c r="A252" s="6" t="s">
        <v>136</v>
      </c>
      <c r="B252" s="2">
        <v>34260</v>
      </c>
      <c r="C252" s="2" t="s">
        <v>106</v>
      </c>
      <c r="BJ252" s="44" t="str">
        <f t="shared" si="27"/>
        <v>ND</v>
      </c>
      <c r="BK252" s="50">
        <f t="shared" si="31"/>
        <v>0</v>
      </c>
      <c r="CH252" s="5" t="str">
        <f t="shared" si="32"/>
        <v> </v>
      </c>
    </row>
    <row r="253" spans="1:89" ht="10.5" customHeight="1">
      <c r="A253" s="6" t="s">
        <v>136</v>
      </c>
      <c r="B253" s="2">
        <v>34547</v>
      </c>
      <c r="C253" s="2" t="s">
        <v>106</v>
      </c>
      <c r="BJ253" s="44" t="str">
        <f t="shared" si="27"/>
        <v>ND</v>
      </c>
      <c r="BK253" s="50">
        <f t="shared" si="31"/>
        <v>0</v>
      </c>
      <c r="CJ253"/>
      <c r="CK253"/>
    </row>
    <row r="254" spans="1:89" ht="10.5" customHeight="1">
      <c r="A254" s="6" t="s">
        <v>136</v>
      </c>
      <c r="B254" s="2">
        <v>34913</v>
      </c>
      <c r="C254" s="2" t="s">
        <v>106</v>
      </c>
      <c r="BJ254" s="44" t="str">
        <f t="shared" si="27"/>
        <v>ND</v>
      </c>
      <c r="BK254" s="50">
        <f t="shared" si="31"/>
        <v>0</v>
      </c>
      <c r="CJ254"/>
      <c r="CK254"/>
    </row>
    <row r="255" spans="1:89" ht="10.5" customHeight="1">
      <c r="A255" s="6" t="s">
        <v>136</v>
      </c>
      <c r="B255" s="2">
        <v>35168</v>
      </c>
      <c r="C255" s="2" t="s">
        <v>109</v>
      </c>
      <c r="BJ255" s="44" t="str">
        <f t="shared" si="27"/>
        <v>ND</v>
      </c>
      <c r="BK255" s="50">
        <f t="shared" si="31"/>
        <v>0</v>
      </c>
      <c r="CJ255"/>
      <c r="CK255"/>
    </row>
    <row r="256" spans="1:89" ht="10.5" customHeight="1">
      <c r="A256" s="6" t="s">
        <v>136</v>
      </c>
      <c r="B256" s="2">
        <v>35248</v>
      </c>
      <c r="C256" s="2" t="s">
        <v>109</v>
      </c>
      <c r="BJ256" s="44" t="str">
        <f t="shared" si="27"/>
        <v>ND</v>
      </c>
      <c r="BK256" s="50">
        <f t="shared" si="31"/>
        <v>0</v>
      </c>
      <c r="CJ256"/>
      <c r="CK256"/>
    </row>
    <row r="257" spans="1:89" ht="10.5" customHeight="1">
      <c r="A257" s="6" t="s">
        <v>136</v>
      </c>
      <c r="B257" s="2">
        <v>35374</v>
      </c>
      <c r="C257" s="2" t="s">
        <v>109</v>
      </c>
      <c r="BJ257" s="44" t="str">
        <f t="shared" si="27"/>
        <v>ND</v>
      </c>
      <c r="BK257" s="50">
        <f t="shared" si="31"/>
        <v>0</v>
      </c>
      <c r="CJ257"/>
      <c r="CK257"/>
    </row>
    <row r="258" spans="1:95" ht="10.5" customHeight="1">
      <c r="A258" s="6" t="s">
        <v>136</v>
      </c>
      <c r="B258" s="2">
        <v>35541</v>
      </c>
      <c r="C258" s="2" t="s">
        <v>109</v>
      </c>
      <c r="BJ258" s="44" t="str">
        <f t="shared" si="27"/>
        <v>ND</v>
      </c>
      <c r="BK258" s="50">
        <f t="shared" si="31"/>
        <v>0</v>
      </c>
      <c r="CJ258"/>
      <c r="CK258" s="36" t="s">
        <v>108</v>
      </c>
      <c r="CL258" s="38">
        <v>2.1</v>
      </c>
      <c r="CM258" s="37">
        <v>339</v>
      </c>
      <c r="CN258" s="36">
        <v>8.02</v>
      </c>
      <c r="CO258" s="61"/>
      <c r="CP258" s="61"/>
      <c r="CQ258" s="61"/>
    </row>
    <row r="259" spans="1:95" ht="10.5" customHeight="1">
      <c r="A259" s="6" t="s">
        <v>136</v>
      </c>
      <c r="B259" s="2">
        <v>35640</v>
      </c>
      <c r="C259" s="2" t="s">
        <v>109</v>
      </c>
      <c r="BJ259" s="44" t="str">
        <f t="shared" si="27"/>
        <v>ND</v>
      </c>
      <c r="BK259" s="50">
        <f>COUNTA(D259:BI259)</f>
        <v>0</v>
      </c>
      <c r="BX259" s="6" t="s">
        <v>107</v>
      </c>
      <c r="BZ259" s="6">
        <v>0.52</v>
      </c>
      <c r="CA259" s="6" t="s">
        <v>107</v>
      </c>
      <c r="CB259" s="6" t="s">
        <v>107</v>
      </c>
      <c r="CC259" s="6">
        <v>0.51</v>
      </c>
      <c r="CD259" s="6">
        <v>1.4</v>
      </c>
      <c r="CE259" s="6">
        <v>0.42</v>
      </c>
      <c r="CF259" s="6" t="s">
        <v>107</v>
      </c>
      <c r="CG259" s="6">
        <v>0.068</v>
      </c>
      <c r="CJ259"/>
      <c r="CK259" s="36" t="s">
        <v>108</v>
      </c>
      <c r="CL259" s="38" t="s">
        <v>108</v>
      </c>
      <c r="CM259" s="37">
        <v>362</v>
      </c>
      <c r="CN259" s="36">
        <v>7.47</v>
      </c>
      <c r="CO259" s="61"/>
      <c r="CP259" s="61"/>
      <c r="CQ259" s="61"/>
    </row>
    <row r="260" spans="1:95" ht="10.5" customHeight="1">
      <c r="A260" s="6" t="s">
        <v>136</v>
      </c>
      <c r="B260" s="2">
        <v>35747</v>
      </c>
      <c r="C260" s="2" t="s">
        <v>109</v>
      </c>
      <c r="BJ260" s="44" t="str">
        <f t="shared" si="27"/>
        <v>ND</v>
      </c>
      <c r="BK260" s="50">
        <f>COUNTA(D260:BI260)</f>
        <v>0</v>
      </c>
      <c r="CJ260"/>
      <c r="CK260" s="36"/>
      <c r="CL260" s="38"/>
      <c r="CM260" s="37"/>
      <c r="CN260" s="36"/>
      <c r="CO260" s="61"/>
      <c r="CP260" s="61"/>
      <c r="CQ260" s="61"/>
    </row>
    <row r="261" spans="1:95" ht="10.5" customHeight="1">
      <c r="A261" s="6" t="s">
        <v>136</v>
      </c>
      <c r="B261" s="2">
        <v>35893</v>
      </c>
      <c r="C261" s="2" t="s">
        <v>109</v>
      </c>
      <c r="BJ261" s="44" t="str">
        <f t="shared" si="27"/>
        <v>ND</v>
      </c>
      <c r="BK261" s="50">
        <f>COUNTA(D261:BI261)</f>
        <v>0</v>
      </c>
      <c r="CJ261"/>
      <c r="CK261" s="36">
        <v>5.2</v>
      </c>
      <c r="CL261" s="37" t="s">
        <v>108</v>
      </c>
      <c r="CM261" s="37">
        <v>320</v>
      </c>
      <c r="CN261" s="36">
        <v>7.95</v>
      </c>
      <c r="CO261" s="61"/>
      <c r="CP261" s="61"/>
      <c r="CQ261" s="61"/>
    </row>
    <row r="262" spans="1:95" ht="10.5" customHeight="1">
      <c r="A262" s="6" t="s">
        <v>136</v>
      </c>
      <c r="B262" s="2">
        <v>36066</v>
      </c>
      <c r="C262" s="2" t="s">
        <v>109</v>
      </c>
      <c r="BJ262" s="44" t="str">
        <f t="shared" si="27"/>
        <v>ND</v>
      </c>
      <c r="BK262" s="50">
        <f>COUNTA(D262:BI262)</f>
        <v>0</v>
      </c>
      <c r="BL262" s="14">
        <v>160</v>
      </c>
      <c r="BM262" s="14" t="s">
        <v>107</v>
      </c>
      <c r="BN262" s="14">
        <v>190</v>
      </c>
      <c r="BO262" s="14">
        <v>2.5</v>
      </c>
      <c r="BP262" s="14" t="s">
        <v>107</v>
      </c>
      <c r="BQ262" s="14" t="s">
        <v>107</v>
      </c>
      <c r="BS262" s="14" t="s">
        <v>107</v>
      </c>
      <c r="BU262" s="14">
        <v>0.04</v>
      </c>
      <c r="BX262" s="6" t="s">
        <v>107</v>
      </c>
      <c r="BY262" s="6" t="s">
        <v>107</v>
      </c>
      <c r="BZ262" s="6" t="s">
        <v>107</v>
      </c>
      <c r="CA262" s="6" t="s">
        <v>107</v>
      </c>
      <c r="CB262" s="6" t="s">
        <v>107</v>
      </c>
      <c r="CC262" s="6" t="s">
        <v>108</v>
      </c>
      <c r="CD262" s="6" t="s">
        <v>107</v>
      </c>
      <c r="CE262" s="6">
        <v>0.42</v>
      </c>
      <c r="CF262" s="6" t="s">
        <v>107</v>
      </c>
      <c r="CG262" s="6">
        <v>0.058</v>
      </c>
      <c r="CJ262"/>
      <c r="CK262" s="36">
        <v>3.2</v>
      </c>
      <c r="CL262" s="38">
        <v>3.2</v>
      </c>
      <c r="CM262" s="37">
        <v>260</v>
      </c>
      <c r="CN262" s="36">
        <v>8.5</v>
      </c>
      <c r="CO262" s="61">
        <v>0.006</v>
      </c>
      <c r="CP262" s="61" t="s">
        <v>111</v>
      </c>
      <c r="CQ262" s="61" t="s">
        <v>112</v>
      </c>
    </row>
    <row r="263" spans="1:95" ht="10.5" customHeight="1">
      <c r="A263" s="6" t="s">
        <v>136</v>
      </c>
      <c r="B263" s="2">
        <v>36129</v>
      </c>
      <c r="C263" s="2" t="s">
        <v>109</v>
      </c>
      <c r="BJ263" s="44" t="str">
        <f t="shared" si="27"/>
        <v>ND</v>
      </c>
      <c r="BK263" s="50">
        <f>COUNTA(D263:BI263)</f>
        <v>0</v>
      </c>
      <c r="CJ263"/>
      <c r="CK263" s="36">
        <v>3.2</v>
      </c>
      <c r="CL263" s="38" t="s">
        <v>108</v>
      </c>
      <c r="CM263" s="37">
        <v>334</v>
      </c>
      <c r="CN263" s="36">
        <v>6.71</v>
      </c>
      <c r="CO263" s="61"/>
      <c r="CP263" s="61"/>
      <c r="CQ263" s="61"/>
    </row>
    <row r="264" spans="1:95" ht="10.5" customHeight="1">
      <c r="A264" s="6" t="s">
        <v>136</v>
      </c>
      <c r="B264" s="2">
        <v>36249</v>
      </c>
      <c r="BJ264" s="44"/>
      <c r="CJ264"/>
      <c r="CK264" s="36">
        <v>2.4</v>
      </c>
      <c r="CL264" s="38">
        <v>1.3</v>
      </c>
      <c r="CM264" s="37">
        <v>335</v>
      </c>
      <c r="CN264" s="36">
        <v>7.36</v>
      </c>
      <c r="CO264" s="61"/>
      <c r="CP264" s="61"/>
      <c r="CQ264" s="61"/>
    </row>
    <row r="265" spans="1:95" ht="10.5" customHeight="1">
      <c r="A265" s="6" t="s">
        <v>136</v>
      </c>
      <c r="B265" s="2">
        <v>36402</v>
      </c>
      <c r="C265" s="2" t="s">
        <v>109</v>
      </c>
      <c r="BJ265" s="44" t="str">
        <f>IF(COUNTA(A265)=1,IF(SUM(D265:BI265)=0,"ND",SUM(D265:BI265))," ")</f>
        <v>ND</v>
      </c>
      <c r="BK265" s="50">
        <f>COUNTA(D265:BI265)</f>
        <v>0</v>
      </c>
      <c r="BL265" s="14">
        <v>220</v>
      </c>
      <c r="BM265" s="14">
        <v>1.2</v>
      </c>
      <c r="BN265" s="14">
        <v>190</v>
      </c>
      <c r="BO265" s="14">
        <v>2.9</v>
      </c>
      <c r="BP265" s="14" t="s">
        <v>133</v>
      </c>
      <c r="BS265" s="14" t="s">
        <v>126</v>
      </c>
      <c r="BU265" s="14">
        <v>0.06</v>
      </c>
      <c r="BX265" s="6" t="s">
        <v>113</v>
      </c>
      <c r="BZ265" s="6" t="s">
        <v>115</v>
      </c>
      <c r="CA265" s="6" t="s">
        <v>127</v>
      </c>
      <c r="CB265" s="6" t="s">
        <v>116</v>
      </c>
      <c r="CD265" s="6">
        <v>1.9</v>
      </c>
      <c r="CE265" s="6">
        <v>0.42</v>
      </c>
      <c r="CF265" s="6" t="s">
        <v>114</v>
      </c>
      <c r="CG265" s="6">
        <v>0.065</v>
      </c>
      <c r="CJ265"/>
      <c r="CK265" s="36">
        <v>3.2</v>
      </c>
      <c r="CL265" s="38">
        <v>1.9</v>
      </c>
      <c r="CM265" s="37">
        <v>341</v>
      </c>
      <c r="CN265" s="36">
        <v>7.54</v>
      </c>
      <c r="CO265" s="61"/>
      <c r="CP265" s="61"/>
      <c r="CQ265" s="61"/>
    </row>
    <row r="266" spans="1:95" ht="10.5" customHeight="1">
      <c r="A266" s="6" t="s">
        <v>136</v>
      </c>
      <c r="B266" s="2">
        <v>36488</v>
      </c>
      <c r="C266" s="2" t="s">
        <v>109</v>
      </c>
      <c r="BJ266" s="44" t="str">
        <f>IF(COUNTA(A266)=1,IF(SUM(D266:BI266)=0,"ND",SUM(D266:BI266))," ")</f>
        <v>ND</v>
      </c>
      <c r="BK266" s="50">
        <f>COUNTA(D266:BI266)</f>
        <v>0</v>
      </c>
      <c r="CJ266"/>
      <c r="CK266" s="36">
        <v>1.9</v>
      </c>
      <c r="CL266" s="38" t="s">
        <v>108</v>
      </c>
      <c r="CM266" s="37">
        <v>310</v>
      </c>
      <c r="CN266" s="36">
        <v>8.16</v>
      </c>
      <c r="CO266" s="61"/>
      <c r="CP266" s="61"/>
      <c r="CQ266" s="61"/>
    </row>
    <row r="267" spans="1:95" ht="10.5" customHeight="1">
      <c r="A267" s="6" t="s">
        <v>136</v>
      </c>
      <c r="B267" s="2">
        <v>36644</v>
      </c>
      <c r="C267" s="2" t="s">
        <v>109</v>
      </c>
      <c r="BJ267" s="44" t="str">
        <f>IF(COUNTA(A267)=1,IF(SUM(D267:BI267)=0,"ND",SUM(D267:BI267))," ")</f>
        <v>ND</v>
      </c>
      <c r="BK267" s="50">
        <f>COUNTA(D267:BI267)</f>
        <v>0</v>
      </c>
      <c r="CJ267"/>
      <c r="CK267" s="36"/>
      <c r="CL267" s="38"/>
      <c r="CM267" s="37"/>
      <c r="CN267" s="36"/>
      <c r="CO267" s="61"/>
      <c r="CP267" s="61"/>
      <c r="CQ267" s="61"/>
    </row>
    <row r="268" spans="1:95" ht="10.5" customHeight="1">
      <c r="A268" s="6" t="s">
        <v>136</v>
      </c>
      <c r="B268" s="2">
        <v>36756</v>
      </c>
      <c r="C268" s="2" t="s">
        <v>109</v>
      </c>
      <c r="BJ268" s="44" t="str">
        <f>IF(COUNTA(A268)=1,IF(SUM(D268:BI268)=0,"ND",SUM(D268:BI268))," ")</f>
        <v>ND</v>
      </c>
      <c r="BK268" s="50">
        <f>COUNTA(D268:BI268)</f>
        <v>0</v>
      </c>
      <c r="BL268" s="14">
        <v>170</v>
      </c>
      <c r="BM268" s="14" t="s">
        <v>157</v>
      </c>
      <c r="BN268" s="14">
        <v>190</v>
      </c>
      <c r="BO268" s="14">
        <v>3.5</v>
      </c>
      <c r="BP268" s="14" t="s">
        <v>158</v>
      </c>
      <c r="BQ268" s="14" t="s">
        <v>117</v>
      </c>
      <c r="BS268" s="14" t="s">
        <v>126</v>
      </c>
      <c r="BU268" s="14">
        <v>0.06</v>
      </c>
      <c r="BX268" s="6" t="s">
        <v>157</v>
      </c>
      <c r="BZ268" s="6" t="s">
        <v>159</v>
      </c>
      <c r="CA268" s="6" t="s">
        <v>160</v>
      </c>
      <c r="CB268" s="6" t="s">
        <v>116</v>
      </c>
      <c r="CC268" s="6">
        <v>0.41</v>
      </c>
      <c r="CD268" s="6" t="s">
        <v>157</v>
      </c>
      <c r="CE268" s="6">
        <v>0.39</v>
      </c>
      <c r="CF268" s="6" t="s">
        <v>114</v>
      </c>
      <c r="CG268" s="6">
        <v>0.062</v>
      </c>
      <c r="CJ268"/>
      <c r="CK268" s="36"/>
      <c r="CL268" s="38"/>
      <c r="CM268" s="37"/>
      <c r="CN268" s="36"/>
      <c r="CO268" s="61"/>
      <c r="CP268" s="61"/>
      <c r="CQ268" s="61"/>
    </row>
    <row r="269" spans="1:95" ht="10.5" customHeight="1">
      <c r="A269" s="6" t="s">
        <v>136</v>
      </c>
      <c r="B269" s="2">
        <v>36819</v>
      </c>
      <c r="C269" s="2" t="s">
        <v>109</v>
      </c>
      <c r="BJ269" s="44" t="str">
        <f>IF(COUNTA(A269)=1,IF(SUM(D269:BI269)=0,"ND",SUM(D269:BI269))," ")</f>
        <v>ND</v>
      </c>
      <c r="BK269" s="50">
        <f>COUNTA(D269:BI269)</f>
        <v>0</v>
      </c>
      <c r="CJ269"/>
      <c r="CK269" s="36"/>
      <c r="CL269" s="38"/>
      <c r="CM269" s="37"/>
      <c r="CN269" s="36"/>
      <c r="CO269" s="61"/>
      <c r="CP269" s="61"/>
      <c r="CQ269" s="61"/>
    </row>
    <row r="270" spans="62:89" ht="10.5" customHeight="1">
      <c r="BJ270" s="44"/>
      <c r="BK270" s="52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CJ270"/>
      <c r="CK270"/>
    </row>
    <row r="271" spans="62:89" ht="10.5" customHeight="1">
      <c r="BJ271" s="44"/>
      <c r="BK271" s="52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CJ271"/>
      <c r="CK271"/>
    </row>
    <row r="272" spans="1:89" ht="10.5" customHeight="1">
      <c r="A272" s="6" t="s">
        <v>137</v>
      </c>
      <c r="B272" s="2">
        <v>35170</v>
      </c>
      <c r="C272" s="2" t="s">
        <v>109</v>
      </c>
      <c r="BJ272" s="44" t="str">
        <f t="shared" si="27"/>
        <v>ND</v>
      </c>
      <c r="BK272" s="50">
        <f aca="true" t="shared" si="33" ref="BK272:BK280">COUNTA(D272:BI272)</f>
        <v>0</v>
      </c>
      <c r="CJ272"/>
      <c r="CK272"/>
    </row>
    <row r="273" spans="1:89" ht="10.5" customHeight="1">
      <c r="A273" s="6" t="s">
        <v>137</v>
      </c>
      <c r="B273" s="2">
        <v>35248</v>
      </c>
      <c r="C273" s="2" t="s">
        <v>109</v>
      </c>
      <c r="AY273" s="6">
        <v>18</v>
      </c>
      <c r="BJ273" s="44">
        <f t="shared" si="27"/>
        <v>18</v>
      </c>
      <c r="BK273" s="50">
        <f t="shared" si="33"/>
        <v>1</v>
      </c>
      <c r="CJ273"/>
      <c r="CK273"/>
    </row>
    <row r="274" spans="1:89" ht="10.5" customHeight="1">
      <c r="A274" s="6" t="s">
        <v>137</v>
      </c>
      <c r="B274" s="2">
        <v>35374</v>
      </c>
      <c r="C274" s="2" t="s">
        <v>109</v>
      </c>
      <c r="BJ274" s="44" t="str">
        <f t="shared" si="27"/>
        <v>ND</v>
      </c>
      <c r="BK274" s="50">
        <f t="shared" si="33"/>
        <v>0</v>
      </c>
      <c r="CJ274"/>
      <c r="CK274"/>
    </row>
    <row r="275" spans="1:89" ht="10.5" customHeight="1">
      <c r="A275" s="6" t="s">
        <v>137</v>
      </c>
      <c r="B275" s="2">
        <v>35541</v>
      </c>
      <c r="C275" s="2" t="s">
        <v>109</v>
      </c>
      <c r="BJ275" s="44" t="str">
        <f t="shared" si="27"/>
        <v>ND</v>
      </c>
      <c r="BK275" s="50">
        <f t="shared" si="33"/>
        <v>0</v>
      </c>
      <c r="CJ275"/>
      <c r="CK275"/>
    </row>
    <row r="276" spans="1:89" ht="10.5" customHeight="1">
      <c r="A276" s="6" t="s">
        <v>137</v>
      </c>
      <c r="B276" s="2">
        <v>35632</v>
      </c>
      <c r="C276" s="2" t="s">
        <v>109</v>
      </c>
      <c r="AT276" s="6">
        <v>0.5</v>
      </c>
      <c r="BJ276" s="44">
        <f t="shared" si="27"/>
        <v>0.5</v>
      </c>
      <c r="BK276" s="50">
        <f t="shared" si="33"/>
        <v>1</v>
      </c>
      <c r="BX276" s="6" t="s">
        <v>107</v>
      </c>
      <c r="BZ276" s="6" t="s">
        <v>107</v>
      </c>
      <c r="CA276" s="6" t="s">
        <v>107</v>
      </c>
      <c r="CB276" s="6" t="s">
        <v>107</v>
      </c>
      <c r="CC276" s="6" t="s">
        <v>107</v>
      </c>
      <c r="CD276" s="6" t="s">
        <v>107</v>
      </c>
      <c r="CE276" s="6" t="s">
        <v>107</v>
      </c>
      <c r="CF276" s="6" t="s">
        <v>107</v>
      </c>
      <c r="CG276" s="6" t="s">
        <v>107</v>
      </c>
      <c r="CJ276"/>
      <c r="CK276"/>
    </row>
    <row r="277" spans="1:89" ht="10.5" customHeight="1">
      <c r="A277" s="6" t="s">
        <v>137</v>
      </c>
      <c r="B277" s="2">
        <v>35747</v>
      </c>
      <c r="C277" s="2" t="s">
        <v>109</v>
      </c>
      <c r="BJ277" s="44" t="str">
        <f t="shared" si="27"/>
        <v>ND</v>
      </c>
      <c r="BK277" s="50">
        <f t="shared" si="33"/>
        <v>0</v>
      </c>
      <c r="CJ277"/>
      <c r="CK277"/>
    </row>
    <row r="278" spans="1:89" ht="10.5" customHeight="1">
      <c r="A278" s="6" t="s">
        <v>137</v>
      </c>
      <c r="B278" s="2">
        <v>35893</v>
      </c>
      <c r="C278" s="2" t="s">
        <v>109</v>
      </c>
      <c r="BJ278" s="44" t="str">
        <f t="shared" si="27"/>
        <v>ND</v>
      </c>
      <c r="BK278" s="50">
        <f t="shared" si="33"/>
        <v>0</v>
      </c>
      <c r="CJ278"/>
      <c r="CK278"/>
    </row>
    <row r="279" spans="1:95" ht="10.5" customHeight="1">
      <c r="A279" s="6" t="s">
        <v>137</v>
      </c>
      <c r="B279" s="2">
        <v>36066</v>
      </c>
      <c r="C279" s="2" t="s">
        <v>109</v>
      </c>
      <c r="BJ279" s="44" t="str">
        <f t="shared" si="27"/>
        <v>ND</v>
      </c>
      <c r="BK279" s="50">
        <f t="shared" si="33"/>
        <v>0</v>
      </c>
      <c r="BL279" s="14" t="s">
        <v>107</v>
      </c>
      <c r="BM279" s="14" t="s">
        <v>107</v>
      </c>
      <c r="BN279" s="14" t="s">
        <v>107</v>
      </c>
      <c r="BO279" s="14" t="s">
        <v>107</v>
      </c>
      <c r="BP279" s="14" t="s">
        <v>107</v>
      </c>
      <c r="BQ279" s="14" t="s">
        <v>107</v>
      </c>
      <c r="BS279" s="14" t="s">
        <v>107</v>
      </c>
      <c r="BU279" s="14">
        <v>0.05</v>
      </c>
      <c r="BX279" s="6" t="s">
        <v>107</v>
      </c>
      <c r="BY279" s="6" t="s">
        <v>107</v>
      </c>
      <c r="BZ279" s="6" t="s">
        <v>107</v>
      </c>
      <c r="CA279" s="6" t="s">
        <v>107</v>
      </c>
      <c r="CB279" s="6" t="s">
        <v>108</v>
      </c>
      <c r="CC279" s="6" t="s">
        <v>108</v>
      </c>
      <c r="CD279" s="6" t="s">
        <v>107</v>
      </c>
      <c r="CE279" s="6" t="s">
        <v>107</v>
      </c>
      <c r="CF279" s="6" t="s">
        <v>107</v>
      </c>
      <c r="CG279" s="6">
        <v>0.011</v>
      </c>
      <c r="CJ279"/>
      <c r="CK279"/>
      <c r="CO279" s="6">
        <v>0.033</v>
      </c>
      <c r="CP279" s="6" t="s">
        <v>111</v>
      </c>
      <c r="CQ279" s="6" t="s">
        <v>112</v>
      </c>
    </row>
    <row r="280" spans="1:89" ht="10.5" customHeight="1">
      <c r="A280" s="6" t="s">
        <v>137</v>
      </c>
      <c r="B280" s="2">
        <v>36129</v>
      </c>
      <c r="C280" s="2" t="s">
        <v>109</v>
      </c>
      <c r="BJ280" s="44" t="str">
        <f t="shared" si="27"/>
        <v>ND</v>
      </c>
      <c r="BK280" s="50">
        <f t="shared" si="33"/>
        <v>0</v>
      </c>
      <c r="CJ280"/>
      <c r="CK280"/>
    </row>
    <row r="281" spans="1:89" ht="10.5" customHeight="1">
      <c r="A281" s="6" t="s">
        <v>137</v>
      </c>
      <c r="B281" s="2">
        <v>36402</v>
      </c>
      <c r="C281" s="2" t="s">
        <v>109</v>
      </c>
      <c r="AT281" s="6">
        <v>0.5</v>
      </c>
      <c r="BJ281" s="44">
        <f>IF(COUNTA(A281)=1,IF(SUM(D281:BI281)=0,"ND",SUM(D281:BI281))," ")</f>
        <v>0.5</v>
      </c>
      <c r="BK281" s="50">
        <f>COUNTA(D281:BI281)</f>
        <v>1</v>
      </c>
      <c r="BL281" s="14" t="s">
        <v>116</v>
      </c>
      <c r="BM281" s="14" t="s">
        <v>113</v>
      </c>
      <c r="BN281" s="14" t="s">
        <v>138</v>
      </c>
      <c r="BO281" s="14">
        <v>1.4</v>
      </c>
      <c r="BP281" s="14" t="s">
        <v>133</v>
      </c>
      <c r="BS281" s="14" t="s">
        <v>126</v>
      </c>
      <c r="BU281" s="14" t="s">
        <v>114</v>
      </c>
      <c r="BX281" s="6" t="s">
        <v>113</v>
      </c>
      <c r="BZ281" s="6" t="s">
        <v>115</v>
      </c>
      <c r="CA281" s="6" t="s">
        <v>127</v>
      </c>
      <c r="CB281" s="6" t="s">
        <v>116</v>
      </c>
      <c r="CD281" s="6" t="s">
        <v>113</v>
      </c>
      <c r="CE281" s="6" t="s">
        <v>117</v>
      </c>
      <c r="CF281" s="6">
        <v>0.03</v>
      </c>
      <c r="CG281" s="6" t="s">
        <v>117</v>
      </c>
      <c r="CJ281"/>
      <c r="CK281"/>
    </row>
    <row r="282" spans="1:89" ht="10.5" customHeight="1">
      <c r="A282" s="6" t="s">
        <v>137</v>
      </c>
      <c r="B282" s="2">
        <v>36488</v>
      </c>
      <c r="C282" s="2" t="s">
        <v>109</v>
      </c>
      <c r="BJ282" s="44" t="str">
        <f>IF(COUNTA(A282)=1,IF(SUM(D282:BI282)=0,"ND",SUM(D282:BI282))," ")</f>
        <v>ND</v>
      </c>
      <c r="BK282" s="50">
        <f>COUNTA(D282:BI282)</f>
        <v>0</v>
      </c>
      <c r="CJ282"/>
      <c r="CK282"/>
    </row>
    <row r="283" spans="1:89" ht="10.5" customHeight="1">
      <c r="A283" s="6" t="s">
        <v>137</v>
      </c>
      <c r="B283" s="2">
        <v>36644</v>
      </c>
      <c r="C283" s="2" t="s">
        <v>109</v>
      </c>
      <c r="AT283" s="6">
        <v>0.7</v>
      </c>
      <c r="BJ283" s="44">
        <f>IF(COUNTA(A283)=1,IF(SUM(D283:BI283)=0,"ND",SUM(D283:BI283))," ")</f>
        <v>0.7</v>
      </c>
      <c r="BK283" s="50">
        <f>COUNTA(D283:BI283)</f>
        <v>1</v>
      </c>
      <c r="CJ283"/>
      <c r="CK283"/>
    </row>
    <row r="284" spans="1:89" ht="10.5" customHeight="1">
      <c r="A284" s="6" t="s">
        <v>137</v>
      </c>
      <c r="B284" s="2">
        <v>36756</v>
      </c>
      <c r="C284" s="2" t="s">
        <v>109</v>
      </c>
      <c r="BJ284" s="44" t="str">
        <f>IF(COUNTA(A284)=1,IF(SUM(D284:BI284)=0,"ND",SUM(D284:BI284))," ")</f>
        <v>ND</v>
      </c>
      <c r="BK284" s="50">
        <f>COUNTA(D284:BI284)</f>
        <v>0</v>
      </c>
      <c r="BL284" s="14" t="s">
        <v>116</v>
      </c>
      <c r="BM284" s="14" t="s">
        <v>157</v>
      </c>
      <c r="BN284" s="14">
        <v>8.7</v>
      </c>
      <c r="BO284" s="14" t="s">
        <v>157</v>
      </c>
      <c r="BP284" s="14" t="s">
        <v>158</v>
      </c>
      <c r="BQ284" s="14" t="s">
        <v>117</v>
      </c>
      <c r="BS284" s="14" t="s">
        <v>126</v>
      </c>
      <c r="BU284" s="14" t="s">
        <v>114</v>
      </c>
      <c r="BX284" s="6" t="s">
        <v>157</v>
      </c>
      <c r="BZ284" s="6" t="s">
        <v>159</v>
      </c>
      <c r="CA284" s="6" t="s">
        <v>160</v>
      </c>
      <c r="CB284" s="6" t="s">
        <v>116</v>
      </c>
      <c r="CC284" s="6" t="s">
        <v>114</v>
      </c>
      <c r="CD284" s="6" t="s">
        <v>157</v>
      </c>
      <c r="CE284" s="6" t="s">
        <v>117</v>
      </c>
      <c r="CF284" s="6" t="s">
        <v>114</v>
      </c>
      <c r="CG284" s="6" t="s">
        <v>117</v>
      </c>
      <c r="CJ284"/>
      <c r="CK284"/>
    </row>
    <row r="285" spans="1:89" ht="10.5" customHeight="1">
      <c r="A285" s="6" t="s">
        <v>137</v>
      </c>
      <c r="B285" s="2">
        <v>36819</v>
      </c>
      <c r="C285" s="2" t="s">
        <v>109</v>
      </c>
      <c r="BJ285" s="44" t="str">
        <f>IF(COUNTA(A285)=1,IF(SUM(D285:BI285)=0,"ND",SUM(D285:BI285))," ")</f>
        <v>ND</v>
      </c>
      <c r="BK285" s="50">
        <f>COUNTA(D285:BI285)</f>
        <v>0</v>
      </c>
      <c r="CJ285"/>
      <c r="CK285"/>
    </row>
    <row r="286" spans="62:89" ht="10.5" customHeight="1">
      <c r="BJ286" s="44"/>
      <c r="BK286" s="52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CJ286"/>
      <c r="CK286"/>
    </row>
    <row r="287" spans="62:75" ht="10.5" customHeight="1">
      <c r="BJ287" s="44" t="str">
        <f t="shared" si="27"/>
        <v> </v>
      </c>
      <c r="BK287" s="52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</row>
    <row r="288" spans="1:63" ht="10.5" customHeight="1">
      <c r="A288" s="6" t="s">
        <v>139</v>
      </c>
      <c r="B288" s="2">
        <v>33129</v>
      </c>
      <c r="BJ288" s="44" t="str">
        <f t="shared" si="27"/>
        <v>ND</v>
      </c>
      <c r="BK288" s="50">
        <f aca="true" t="shared" si="34" ref="BK288:BK303">COUNTA(D288:BI288)</f>
        <v>0</v>
      </c>
    </row>
    <row r="289" spans="1:63" ht="10.5" customHeight="1">
      <c r="A289" s="6" t="s">
        <v>139</v>
      </c>
      <c r="B289" s="2">
        <v>33185</v>
      </c>
      <c r="D289" s="6">
        <v>17.3</v>
      </c>
      <c r="AO289" s="6">
        <v>1.6</v>
      </c>
      <c r="AR289" s="6">
        <v>13.6</v>
      </c>
      <c r="BI289" s="6">
        <v>0.6</v>
      </c>
      <c r="BJ289" s="44">
        <f t="shared" si="27"/>
        <v>33.1</v>
      </c>
      <c r="BK289" s="50">
        <f t="shared" si="34"/>
        <v>4</v>
      </c>
    </row>
    <row r="290" spans="1:86" ht="10.5" customHeight="1">
      <c r="A290" s="6" t="s">
        <v>139</v>
      </c>
      <c r="B290" s="2">
        <v>33337</v>
      </c>
      <c r="BJ290" s="44" t="str">
        <f t="shared" si="27"/>
        <v>ND</v>
      </c>
      <c r="BK290" s="50">
        <f t="shared" si="34"/>
        <v>0</v>
      </c>
      <c r="CH290" s="5" t="str">
        <f aca="true" t="shared" si="35" ref="CH290:CH298">IF(COUNTA(CI290:CJ290)=2,+CI290-CJ290," ")</f>
        <v> </v>
      </c>
    </row>
    <row r="291" spans="1:86" ht="10.5" customHeight="1">
      <c r="A291" s="6" t="s">
        <v>139</v>
      </c>
      <c r="B291" s="2">
        <v>33430</v>
      </c>
      <c r="C291" s="2" t="s">
        <v>106</v>
      </c>
      <c r="BJ291" s="44" t="str">
        <f t="shared" si="27"/>
        <v>ND</v>
      </c>
      <c r="BK291" s="50">
        <f t="shared" si="34"/>
        <v>0</v>
      </c>
      <c r="CH291" s="5" t="str">
        <f t="shared" si="35"/>
        <v> </v>
      </c>
    </row>
    <row r="292" spans="1:86" ht="10.5" customHeight="1">
      <c r="A292" s="6" t="s">
        <v>139</v>
      </c>
      <c r="B292" s="2">
        <v>33710</v>
      </c>
      <c r="C292" s="2" t="s">
        <v>106</v>
      </c>
      <c r="AT292" s="6">
        <v>1.8</v>
      </c>
      <c r="BJ292" s="44">
        <f t="shared" si="27"/>
        <v>1.8</v>
      </c>
      <c r="BK292" s="50">
        <f t="shared" si="34"/>
        <v>1</v>
      </c>
      <c r="CH292" s="5" t="str">
        <f t="shared" si="35"/>
        <v> </v>
      </c>
    </row>
    <row r="293" spans="1:86" ht="10.5" customHeight="1">
      <c r="A293" s="6" t="s">
        <v>139</v>
      </c>
      <c r="B293" s="2">
        <v>33799</v>
      </c>
      <c r="C293" s="2" t="s">
        <v>106</v>
      </c>
      <c r="AT293" s="6">
        <v>5.9</v>
      </c>
      <c r="BJ293" s="44">
        <f t="shared" si="27"/>
        <v>5.9</v>
      </c>
      <c r="BK293" s="50">
        <f t="shared" si="34"/>
        <v>1</v>
      </c>
      <c r="CH293" s="5" t="str">
        <f t="shared" si="35"/>
        <v> </v>
      </c>
    </row>
    <row r="294" spans="1:86" ht="10.5" customHeight="1">
      <c r="A294" s="6" t="s">
        <v>139</v>
      </c>
      <c r="B294" s="2">
        <v>33921</v>
      </c>
      <c r="BJ294" s="44" t="str">
        <f t="shared" si="27"/>
        <v>ND</v>
      </c>
      <c r="BK294" s="50">
        <f t="shared" si="34"/>
        <v>0</v>
      </c>
      <c r="CH294" s="5" t="str">
        <f t="shared" si="35"/>
        <v> </v>
      </c>
    </row>
    <row r="295" spans="1:86" ht="10.5" customHeight="1">
      <c r="A295" s="6" t="s">
        <v>139</v>
      </c>
      <c r="B295" s="2">
        <v>34061</v>
      </c>
      <c r="C295" s="2" t="s">
        <v>106</v>
      </c>
      <c r="BJ295" s="44" t="str">
        <f t="shared" si="27"/>
        <v>ND</v>
      </c>
      <c r="BK295" s="50">
        <f t="shared" si="34"/>
        <v>0</v>
      </c>
      <c r="CH295" s="5" t="str">
        <f t="shared" si="35"/>
        <v> </v>
      </c>
    </row>
    <row r="296" spans="1:88" ht="10.5" customHeight="1">
      <c r="A296" s="6" t="s">
        <v>139</v>
      </c>
      <c r="B296" s="2">
        <v>34171</v>
      </c>
      <c r="C296" s="2" t="s">
        <v>106</v>
      </c>
      <c r="BJ296" s="44" t="str">
        <f t="shared" si="27"/>
        <v>ND</v>
      </c>
      <c r="BK296" s="50">
        <f t="shared" si="34"/>
        <v>0</v>
      </c>
      <c r="CH296" s="5" t="str">
        <f t="shared" si="35"/>
        <v> </v>
      </c>
      <c r="CJ296" s="5" t="s">
        <v>103</v>
      </c>
    </row>
    <row r="297" spans="1:86" ht="10.5" customHeight="1">
      <c r="A297" s="6" t="s">
        <v>139</v>
      </c>
      <c r="B297" s="2">
        <v>34260</v>
      </c>
      <c r="C297" s="2" t="s">
        <v>106</v>
      </c>
      <c r="BJ297" s="44" t="str">
        <f t="shared" si="27"/>
        <v>ND</v>
      </c>
      <c r="BK297" s="50">
        <f t="shared" si="34"/>
        <v>0</v>
      </c>
      <c r="CH297" s="5" t="str">
        <f t="shared" si="35"/>
        <v> </v>
      </c>
    </row>
    <row r="298" spans="1:86" ht="10.5" customHeight="1">
      <c r="A298" s="6" t="s">
        <v>139</v>
      </c>
      <c r="B298" s="2">
        <v>34424</v>
      </c>
      <c r="C298" s="2" t="s">
        <v>106</v>
      </c>
      <c r="BJ298" s="44" t="str">
        <f t="shared" si="27"/>
        <v>ND</v>
      </c>
      <c r="BK298" s="50">
        <f t="shared" si="34"/>
        <v>0</v>
      </c>
      <c r="CH298" s="5" t="str">
        <f t="shared" si="35"/>
        <v> </v>
      </c>
    </row>
    <row r="299" spans="1:63" ht="10.5" customHeight="1">
      <c r="A299" s="6" t="s">
        <v>139</v>
      </c>
      <c r="B299" s="2">
        <v>34547</v>
      </c>
      <c r="C299" s="2" t="s">
        <v>106</v>
      </c>
      <c r="AT299" s="6">
        <v>3.5</v>
      </c>
      <c r="BJ299" s="44">
        <f t="shared" si="27"/>
        <v>3.5</v>
      </c>
      <c r="BK299" s="50">
        <f t="shared" si="34"/>
        <v>1</v>
      </c>
    </row>
    <row r="300" spans="1:63" ht="10.5" customHeight="1">
      <c r="A300" s="6" t="s">
        <v>139</v>
      </c>
      <c r="B300" s="2">
        <v>34624</v>
      </c>
      <c r="C300" s="2" t="s">
        <v>106</v>
      </c>
      <c r="BJ300" s="44" t="str">
        <f t="shared" si="27"/>
        <v>ND</v>
      </c>
      <c r="BK300" s="50">
        <f t="shared" si="34"/>
        <v>0</v>
      </c>
    </row>
    <row r="301" spans="1:63" ht="10.5" customHeight="1">
      <c r="A301" s="6" t="s">
        <v>139</v>
      </c>
      <c r="B301" s="2">
        <v>34795</v>
      </c>
      <c r="C301" s="2" t="s">
        <v>106</v>
      </c>
      <c r="BJ301" s="44" t="str">
        <f t="shared" si="27"/>
        <v>ND</v>
      </c>
      <c r="BK301" s="50">
        <f t="shared" si="34"/>
        <v>0</v>
      </c>
    </row>
    <row r="302" spans="1:63" ht="10.5" customHeight="1">
      <c r="A302" s="6" t="s">
        <v>139</v>
      </c>
      <c r="B302" s="2">
        <v>34913</v>
      </c>
      <c r="C302" s="2" t="s">
        <v>106</v>
      </c>
      <c r="AT302" s="6">
        <v>3.3</v>
      </c>
      <c r="BJ302" s="44">
        <f t="shared" si="27"/>
        <v>3.3</v>
      </c>
      <c r="BK302" s="50">
        <f t="shared" si="34"/>
        <v>1</v>
      </c>
    </row>
    <row r="303" spans="1:63" ht="10.5" customHeight="1">
      <c r="A303" s="6" t="s">
        <v>139</v>
      </c>
      <c r="B303" s="2">
        <v>34992</v>
      </c>
      <c r="C303" s="2" t="s">
        <v>106</v>
      </c>
      <c r="BJ303" s="44" t="str">
        <f t="shared" si="27"/>
        <v>ND</v>
      </c>
      <c r="BK303" s="50">
        <f t="shared" si="34"/>
        <v>0</v>
      </c>
    </row>
    <row r="304" spans="1:63" ht="10.5" customHeight="1">
      <c r="A304" s="6" t="s">
        <v>139</v>
      </c>
      <c r="B304" s="2">
        <v>35170</v>
      </c>
      <c r="C304" s="2" t="s">
        <v>109</v>
      </c>
      <c r="BJ304" s="44" t="str">
        <f t="shared" si="27"/>
        <v>ND</v>
      </c>
      <c r="BK304" s="50">
        <f aca="true" t="shared" si="36" ref="BK304:BK324">COUNTA(D304:BI304)</f>
        <v>0</v>
      </c>
    </row>
    <row r="305" spans="1:63" ht="10.5" customHeight="1">
      <c r="A305" s="6" t="s">
        <v>139</v>
      </c>
      <c r="B305" s="2">
        <v>35374</v>
      </c>
      <c r="C305" s="2" t="s">
        <v>109</v>
      </c>
      <c r="BJ305" s="44" t="str">
        <f t="shared" si="27"/>
        <v>ND</v>
      </c>
      <c r="BK305" s="50">
        <f t="shared" si="36"/>
        <v>0</v>
      </c>
    </row>
    <row r="306" spans="1:63" ht="10.5" customHeight="1">
      <c r="A306" s="6" t="s">
        <v>139</v>
      </c>
      <c r="B306" s="2">
        <v>35541</v>
      </c>
      <c r="C306" s="2" t="s">
        <v>109</v>
      </c>
      <c r="BJ306" s="44" t="str">
        <f t="shared" si="27"/>
        <v>ND</v>
      </c>
      <c r="BK306" s="50">
        <f t="shared" si="36"/>
        <v>0</v>
      </c>
    </row>
    <row r="307" spans="1:63" ht="10.5" customHeight="1">
      <c r="A307" s="6" t="s">
        <v>139</v>
      </c>
      <c r="B307" s="2">
        <v>35640</v>
      </c>
      <c r="C307" s="2" t="s">
        <v>109</v>
      </c>
      <c r="AT307" s="6">
        <v>0.7</v>
      </c>
      <c r="BJ307" s="44">
        <f t="shared" si="27"/>
        <v>0.7</v>
      </c>
      <c r="BK307" s="50">
        <f t="shared" si="36"/>
        <v>1</v>
      </c>
    </row>
    <row r="308" spans="1:63" ht="10.5" customHeight="1">
      <c r="A308" s="6" t="s">
        <v>139</v>
      </c>
      <c r="B308" s="2">
        <v>35747</v>
      </c>
      <c r="C308" s="2" t="s">
        <v>109</v>
      </c>
      <c r="BJ308" s="44" t="str">
        <f t="shared" si="27"/>
        <v>ND</v>
      </c>
      <c r="BK308" s="50">
        <f t="shared" si="36"/>
        <v>0</v>
      </c>
    </row>
    <row r="309" spans="1:63" ht="10.5" customHeight="1">
      <c r="A309" s="6" t="s">
        <v>139</v>
      </c>
      <c r="B309" s="2">
        <v>35893</v>
      </c>
      <c r="C309" s="2" t="s">
        <v>109</v>
      </c>
      <c r="BJ309" s="44" t="str">
        <f t="shared" si="27"/>
        <v>ND</v>
      </c>
      <c r="BK309" s="50">
        <f t="shared" si="36"/>
        <v>0</v>
      </c>
    </row>
    <row r="310" spans="1:63" ht="10.5" customHeight="1">
      <c r="A310" s="6" t="s">
        <v>139</v>
      </c>
      <c r="B310" s="2">
        <v>36368</v>
      </c>
      <c r="C310" s="2" t="s">
        <v>109</v>
      </c>
      <c r="BJ310" s="44" t="str">
        <f>IF(COUNTA(A310)=1,IF(SUM(D310:BI310)=0,"ND",SUM(D310:BI310))," ")</f>
        <v>ND</v>
      </c>
      <c r="BK310" s="50">
        <f>COUNTA(D310:BI310)</f>
        <v>0</v>
      </c>
    </row>
    <row r="311" spans="1:63" ht="10.5" customHeight="1">
      <c r="A311" s="6" t="s">
        <v>139</v>
      </c>
      <c r="B311" s="2">
        <v>36488</v>
      </c>
      <c r="C311" s="2" t="s">
        <v>109</v>
      </c>
      <c r="BJ311" s="44" t="str">
        <f>IF(COUNTA(A311)=1,IF(SUM(D311:BI311)=0,"ND",SUM(D311:BI311))," ")</f>
        <v>ND</v>
      </c>
      <c r="BK311" s="50">
        <f>COUNTA(D311:BI311)</f>
        <v>0</v>
      </c>
    </row>
    <row r="312" spans="1:63" ht="10.5" customHeight="1">
      <c r="A312" s="6" t="s">
        <v>139</v>
      </c>
      <c r="B312" s="2">
        <v>36644</v>
      </c>
      <c r="C312" s="2" t="s">
        <v>109</v>
      </c>
      <c r="AT312" s="6">
        <v>2.2</v>
      </c>
      <c r="BJ312" s="44">
        <f>IF(COUNTA(A312)=1,IF(SUM(D312:BI312)=0,"ND",SUM(D312:BI312))," ")</f>
        <v>2.2</v>
      </c>
      <c r="BK312" s="50">
        <f>COUNTA(D312:BI312)</f>
        <v>1</v>
      </c>
    </row>
    <row r="313" spans="1:63" ht="10.5" customHeight="1">
      <c r="A313" s="6" t="s">
        <v>139</v>
      </c>
      <c r="B313" s="2">
        <v>36756</v>
      </c>
      <c r="C313" s="2" t="s">
        <v>109</v>
      </c>
      <c r="BJ313" s="44" t="str">
        <f>IF(COUNTA(A313)=1,IF(SUM(D313:BI313)=0,"ND",SUM(D313:BI313))," ")</f>
        <v>ND</v>
      </c>
      <c r="BK313" s="50">
        <f>COUNTA(D313:BI313)</f>
        <v>0</v>
      </c>
    </row>
    <row r="314" spans="1:63" ht="10.5" customHeight="1">
      <c r="A314" s="6" t="s">
        <v>139</v>
      </c>
      <c r="B314" s="2">
        <v>36819</v>
      </c>
      <c r="C314" s="2" t="s">
        <v>109</v>
      </c>
      <c r="BJ314" s="44" t="str">
        <f>IF(COUNTA(A314)=1,IF(SUM(D314:BI314)=0,"ND",SUM(D314:BI314))," ")</f>
        <v>ND</v>
      </c>
      <c r="BK314" s="50">
        <f>COUNTA(D314:BI314)</f>
        <v>0</v>
      </c>
    </row>
    <row r="315" ht="10.5" customHeight="1">
      <c r="BJ315" s="44"/>
    </row>
    <row r="316" spans="62:75" ht="10.5" customHeight="1">
      <c r="BJ316" s="44" t="str">
        <f t="shared" si="27"/>
        <v> </v>
      </c>
      <c r="BK316" s="52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</row>
    <row r="317" spans="1:86" ht="10.5" customHeight="1">
      <c r="A317" s="6" t="s">
        <v>140</v>
      </c>
      <c r="B317" s="2">
        <v>34171</v>
      </c>
      <c r="BJ317" s="44" t="str">
        <f t="shared" si="27"/>
        <v>ND</v>
      </c>
      <c r="BK317" s="50">
        <f t="shared" si="36"/>
        <v>0</v>
      </c>
      <c r="CH317" s="5" t="str">
        <f>IF(COUNTA(CI317:CJ317)=2,+CI317-CJ317," ")</f>
        <v> </v>
      </c>
    </row>
    <row r="318" spans="1:86" ht="10.5" customHeight="1">
      <c r="A318" s="6" t="s">
        <v>140</v>
      </c>
      <c r="B318" s="2">
        <v>34260</v>
      </c>
      <c r="C318" s="2" t="s">
        <v>106</v>
      </c>
      <c r="BJ318" s="44" t="str">
        <f t="shared" si="27"/>
        <v>ND</v>
      </c>
      <c r="BK318" s="50">
        <f t="shared" si="36"/>
        <v>0</v>
      </c>
      <c r="CH318" s="5" t="str">
        <f>IF(COUNTA(CI318:CJ318)=2,+CI318-CJ318," ")</f>
        <v> </v>
      </c>
    </row>
    <row r="319" spans="1:86" ht="10.5" customHeight="1">
      <c r="A319" s="6" t="s">
        <v>140</v>
      </c>
      <c r="B319" s="2">
        <v>34424</v>
      </c>
      <c r="C319" s="2" t="s">
        <v>106</v>
      </c>
      <c r="BJ319" s="44" t="str">
        <f t="shared" si="27"/>
        <v>ND</v>
      </c>
      <c r="BK319" s="50">
        <f t="shared" si="36"/>
        <v>0</v>
      </c>
      <c r="CH319" s="5" t="str">
        <f>IF(COUNTA(CI319:CJ319)=2,+CI319-CJ319," ")</f>
        <v> </v>
      </c>
    </row>
    <row r="320" spans="1:63" ht="10.5" customHeight="1">
      <c r="A320" s="6" t="s">
        <v>140</v>
      </c>
      <c r="B320" s="2">
        <v>34547</v>
      </c>
      <c r="C320" s="2" t="s">
        <v>106</v>
      </c>
      <c r="BJ320" s="44" t="str">
        <f t="shared" si="27"/>
        <v>ND</v>
      </c>
      <c r="BK320" s="50">
        <f t="shared" si="36"/>
        <v>0</v>
      </c>
    </row>
    <row r="321" spans="1:86" ht="10.5" customHeight="1">
      <c r="A321" s="6" t="s">
        <v>140</v>
      </c>
      <c r="B321" s="2">
        <v>34624</v>
      </c>
      <c r="C321" s="2" t="s">
        <v>106</v>
      </c>
      <c r="BJ321" s="44" t="str">
        <f t="shared" si="27"/>
        <v>ND</v>
      </c>
      <c r="BK321" s="50">
        <f t="shared" si="36"/>
        <v>0</v>
      </c>
      <c r="CH321" s="5" t="str">
        <f>IF(COUNTA(CI321:CJ321)=2,+CI321-CJ321," ")</f>
        <v> </v>
      </c>
    </row>
    <row r="322" spans="1:63" ht="10.5" customHeight="1">
      <c r="A322" s="6" t="s">
        <v>140</v>
      </c>
      <c r="B322" s="2">
        <v>34795</v>
      </c>
      <c r="C322" s="2" t="s">
        <v>106</v>
      </c>
      <c r="BJ322" s="44" t="str">
        <f t="shared" si="27"/>
        <v>ND</v>
      </c>
      <c r="BK322" s="50">
        <f t="shared" si="36"/>
        <v>0</v>
      </c>
    </row>
    <row r="323" spans="1:63" ht="10.5" customHeight="1">
      <c r="A323" s="6" t="s">
        <v>140</v>
      </c>
      <c r="B323" s="2">
        <v>34913</v>
      </c>
      <c r="C323" s="2" t="s">
        <v>106</v>
      </c>
      <c r="BJ323" s="44" t="str">
        <f t="shared" si="27"/>
        <v>ND</v>
      </c>
      <c r="BK323" s="50">
        <f t="shared" si="36"/>
        <v>0</v>
      </c>
    </row>
    <row r="324" spans="1:63" ht="10.5" customHeight="1">
      <c r="A324" s="6" t="s">
        <v>140</v>
      </c>
      <c r="B324" s="2">
        <v>34992</v>
      </c>
      <c r="C324" s="2" t="s">
        <v>106</v>
      </c>
      <c r="BJ324" s="44" t="str">
        <f t="shared" si="27"/>
        <v>ND</v>
      </c>
      <c r="BK324" s="50">
        <f t="shared" si="36"/>
        <v>0</v>
      </c>
    </row>
    <row r="325" spans="62:86" ht="10.5" customHeight="1">
      <c r="BJ325" s="44" t="str">
        <f>IF(COUNTA(A325)=1,IF(SUM(D325:BI325)=0,"ND",SUM(D325:BI325))," ")</f>
        <v>ND</v>
      </c>
      <c r="BK325" s="52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CH325" s="5" t="str">
        <f>IF(COUNTA(CI325:CJ325)=2,+CI325-CJ325," ")</f>
        <v> </v>
      </c>
    </row>
    <row r="326" spans="1:85" ht="10.5" customHeight="1">
      <c r="A326" s="15" t="s">
        <v>141</v>
      </c>
      <c r="D326" s="7">
        <f aca="true" t="shared" si="37" ref="D326:I326">(MAXA(D5:D325))</f>
        <v>117</v>
      </c>
      <c r="E326" s="7">
        <f t="shared" si="37"/>
        <v>0</v>
      </c>
      <c r="F326" s="7">
        <f t="shared" si="37"/>
        <v>7.3</v>
      </c>
      <c r="G326" s="7">
        <f t="shared" si="37"/>
        <v>0</v>
      </c>
      <c r="H326" s="7">
        <f t="shared" si="37"/>
        <v>0.5</v>
      </c>
      <c r="I326" s="7">
        <f t="shared" si="37"/>
        <v>17</v>
      </c>
      <c r="J326" s="7"/>
      <c r="K326" s="7"/>
      <c r="L326" s="7"/>
      <c r="M326" s="7">
        <f aca="true" t="shared" si="38" ref="M326:AO326">(MAXA(M5:M325))</f>
        <v>0.7</v>
      </c>
      <c r="N326" s="7">
        <f t="shared" si="38"/>
        <v>0</v>
      </c>
      <c r="O326" s="7">
        <f t="shared" si="38"/>
        <v>0</v>
      </c>
      <c r="P326" s="7">
        <f t="shared" si="38"/>
        <v>31.5</v>
      </c>
      <c r="Q326" s="7">
        <f t="shared" si="38"/>
        <v>0</v>
      </c>
      <c r="R326" s="7">
        <f t="shared" si="38"/>
        <v>5.5</v>
      </c>
      <c r="S326" s="7">
        <f t="shared" si="38"/>
        <v>23</v>
      </c>
      <c r="T326" s="7">
        <f t="shared" si="38"/>
        <v>0.6</v>
      </c>
      <c r="U326" s="7">
        <f t="shared" si="38"/>
        <v>0</v>
      </c>
      <c r="V326" s="7">
        <f t="shared" si="38"/>
        <v>0</v>
      </c>
      <c r="W326" s="7">
        <f t="shared" si="38"/>
        <v>0</v>
      </c>
      <c r="X326" s="7">
        <f t="shared" si="38"/>
        <v>0</v>
      </c>
      <c r="Y326" s="7">
        <f t="shared" si="38"/>
        <v>0.3</v>
      </c>
      <c r="Z326" s="7">
        <f t="shared" si="38"/>
        <v>0</v>
      </c>
      <c r="AA326" s="7">
        <f t="shared" si="38"/>
        <v>0.4</v>
      </c>
      <c r="AB326" s="7">
        <f t="shared" si="38"/>
        <v>19</v>
      </c>
      <c r="AC326" s="7">
        <f t="shared" si="38"/>
        <v>31.2</v>
      </c>
      <c r="AD326" s="7">
        <f t="shared" si="38"/>
        <v>2.8</v>
      </c>
      <c r="AE326" s="7">
        <f t="shared" si="38"/>
        <v>0</v>
      </c>
      <c r="AF326" s="7">
        <f t="shared" si="38"/>
        <v>1.8</v>
      </c>
      <c r="AG326" s="7">
        <f t="shared" si="38"/>
        <v>0.3</v>
      </c>
      <c r="AH326" s="7">
        <f t="shared" si="38"/>
        <v>8.7</v>
      </c>
      <c r="AI326" s="7">
        <f t="shared" si="38"/>
        <v>3</v>
      </c>
      <c r="AJ326" s="7">
        <f t="shared" si="38"/>
        <v>0</v>
      </c>
      <c r="AK326" s="7">
        <f t="shared" si="38"/>
        <v>0</v>
      </c>
      <c r="AL326" s="7">
        <f t="shared" si="38"/>
        <v>0</v>
      </c>
      <c r="AM326" s="7">
        <f t="shared" si="38"/>
        <v>0</v>
      </c>
      <c r="AN326" s="7">
        <f t="shared" si="38"/>
        <v>16</v>
      </c>
      <c r="AO326" s="7">
        <f t="shared" si="38"/>
        <v>71</v>
      </c>
      <c r="AP326" s="7"/>
      <c r="AQ326" s="7"/>
      <c r="AR326" s="7">
        <f>(MAXA(AR5:AR325))</f>
        <v>13.6</v>
      </c>
      <c r="AS326" s="7">
        <f>(MAXA(AS5:AS325))</f>
        <v>0</v>
      </c>
      <c r="AT326" s="7">
        <f>(MAXA(AT5:AT325))</f>
        <v>5.9</v>
      </c>
      <c r="AU326" s="7"/>
      <c r="AV326" s="7">
        <f aca="true" t="shared" si="39" ref="AV326:BF326">(MAXA(AV5:AV325))</f>
        <v>0</v>
      </c>
      <c r="AW326" s="7">
        <f t="shared" si="39"/>
        <v>0</v>
      </c>
      <c r="AX326" s="7">
        <f t="shared" si="39"/>
        <v>0</v>
      </c>
      <c r="AY326" s="7">
        <f t="shared" si="39"/>
        <v>44</v>
      </c>
      <c r="AZ326" s="7">
        <f t="shared" si="39"/>
        <v>3</v>
      </c>
      <c r="BA326" s="7">
        <f t="shared" si="39"/>
        <v>0</v>
      </c>
      <c r="BB326" s="7">
        <f t="shared" si="39"/>
        <v>0</v>
      </c>
      <c r="BC326" s="7">
        <f t="shared" si="39"/>
        <v>2.2</v>
      </c>
      <c r="BD326" s="7">
        <f t="shared" si="39"/>
        <v>0</v>
      </c>
      <c r="BE326" s="7">
        <f t="shared" si="39"/>
        <v>0</v>
      </c>
      <c r="BF326" s="7">
        <f t="shared" si="39"/>
        <v>0</v>
      </c>
      <c r="BG326" s="7"/>
      <c r="BH326" s="7">
        <f>(MAXA(BH5:BH325))</f>
        <v>6.1</v>
      </c>
      <c r="BI326" s="7">
        <f>(MAXA(BI5:BI325))</f>
        <v>46.400000000000006</v>
      </c>
      <c r="BJ326" s="45">
        <f>(MAXA(BJ5:BJ325))</f>
        <v>187.6</v>
      </c>
      <c r="BK326" s="5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7">
        <f>(MAXA(BX5:BX325))</f>
        <v>27.4</v>
      </c>
      <c r="BY326" s="7"/>
      <c r="BZ326" s="7">
        <f aca="true" t="shared" si="40" ref="BZ326:CG326">(MAXA(BZ5:BZ325))</f>
        <v>0.52</v>
      </c>
      <c r="CA326" s="7">
        <f t="shared" si="40"/>
        <v>28</v>
      </c>
      <c r="CB326" s="7">
        <f t="shared" si="40"/>
        <v>36.6</v>
      </c>
      <c r="CC326" s="7">
        <f t="shared" si="40"/>
        <v>10</v>
      </c>
      <c r="CD326" s="7">
        <f t="shared" si="40"/>
        <v>4.3</v>
      </c>
      <c r="CE326" s="7">
        <f t="shared" si="40"/>
        <v>2.66</v>
      </c>
      <c r="CF326" s="7">
        <f t="shared" si="40"/>
        <v>0.28</v>
      </c>
      <c r="CG326" s="7">
        <f t="shared" si="40"/>
        <v>2.157</v>
      </c>
    </row>
    <row r="327" ht="10.5" customHeight="1">
      <c r="A327" s="16"/>
    </row>
    <row r="328" spans="1:91" ht="10.5" customHeight="1">
      <c r="A328" s="15" t="s">
        <v>142</v>
      </c>
      <c r="D328" s="32">
        <f aca="true" t="array" ref="D328">IF(COUNTA(D$4)=1,SUM(IF(D$5:D$325&gt;D$4,1,0))," ")</f>
        <v>0</v>
      </c>
      <c r="E328" s="32">
        <f aca="true" t="array" ref="E328">IF(COUNTA(E$4)=1,SUM(IF(E$5:E$325&gt;E$4,1,0))," ")</f>
        <v>0</v>
      </c>
      <c r="F328" s="32">
        <f aca="true" t="array" ref="F328">IF(COUNTA(F$4)=1,SUM(IF(F$5:F$325&gt;F$4,1,0))," ")</f>
        <v>0</v>
      </c>
      <c r="G328" s="32">
        <f aca="true" t="array" ref="G328">IF(COUNTA(G$4)=1,SUM(IF(G$5:G$325&gt;G$4,1,0))," ")</f>
        <v>0</v>
      </c>
      <c r="H328" s="32">
        <f aca="true" t="array" ref="H328">IF(COUNTA(H$4)=1,SUM(IF(H$5:H$325&gt;H$4,1,0))," ")</f>
        <v>0</v>
      </c>
      <c r="I328" s="32">
        <f aca="true" t="array" ref="I328">IF(COUNTA(I$4)=1,SUM(IF(I$5:I$325&gt;I$4,1,0))," ")</f>
        <v>2</v>
      </c>
      <c r="J328" s="32"/>
      <c r="K328" s="32"/>
      <c r="L328" s="32"/>
      <c r="M328" s="32">
        <f aca="true" t="array" ref="M328">IF(COUNTA(M$4)=1,SUM(IF(M$5:M$325&gt;M$4,1,0))," ")</f>
        <v>0</v>
      </c>
      <c r="N328" s="32">
        <f aca="true" t="array" ref="N328">IF(COUNTA(N$4)=1,SUM(IF(N$5:N$325&gt;N$4,1,0))," ")</f>
        <v>0</v>
      </c>
      <c r="O328" s="32">
        <f aca="true" t="array" ref="O328">IF(COUNTA(O$4)=1,SUM(IF(O$5:O$325&gt;O$4,1,0))," ")</f>
        <v>0</v>
      </c>
      <c r="P328" s="32" t="str">
        <f aca="true" t="array" ref="P328">IF(COUNTA(P$4)=1,SUM(IF(P$5:P$325&gt;P$4,1,0))," ")</f>
        <v> </v>
      </c>
      <c r="Q328" s="32" t="str">
        <f aca="true" t="array" ref="Q328">IF(COUNTA(Q$4)=1,SUM(IF(Q$5:Q$325&gt;Q$4,1,0))," ")</f>
        <v> </v>
      </c>
      <c r="R328" s="32">
        <f aca="true" t="array" ref="R328">IF(COUNTA(R$4)=1,SUM(IF(R$5:R$325&gt;R$4,1,0))," ")</f>
        <v>0</v>
      </c>
      <c r="S328" s="32" t="str">
        <f aca="true" t="array" ref="S328">IF(COUNTA(S$4)=1,SUM(IF(S$5:S$325&gt;S$4,1,0))," ")</f>
        <v> </v>
      </c>
      <c r="T328" s="32">
        <f aca="true" t="array" ref="T328">IF(COUNTA(T$4)=1,SUM(IF(T$5:T$325&gt;T$4,1,0))," ")</f>
        <v>0</v>
      </c>
      <c r="U328" s="32">
        <f aca="true" t="array" ref="U328">IF(COUNTA(U$4)=1,SUM(IF(U$5:U$325&gt;U$4,1,0))," ")</f>
        <v>0</v>
      </c>
      <c r="V328" s="32" t="str">
        <f aca="true" t="array" ref="V328">IF(COUNTA(V$4)=1,SUM(IF(V$5:V$325&gt;V$4,1,0))," ")</f>
        <v> </v>
      </c>
      <c r="W328" s="32" t="str">
        <f aca="true" t="array" ref="W328">IF(COUNTA(W$4)=1,SUM(IF(W$5:W$325&gt;W$4,1,0))," ")</f>
        <v> </v>
      </c>
      <c r="X328" s="32" t="str">
        <f aca="true" t="array" ref="X328">IF(COUNTA(X$4)=1,SUM(IF(X$5:X$325&gt;X$4,1,0))," ")</f>
        <v> </v>
      </c>
      <c r="Y328" s="32">
        <f aca="true" t="array" ref="Y328">IF(COUNTA(Y$4)=1,SUM(IF(Y$5:Y$325&gt;Y$4,1,0))," ")</f>
        <v>0</v>
      </c>
      <c r="Z328" s="32">
        <f aca="true" t="array" ref="Z328">IF(COUNTA(Z$4)=1,SUM(IF(Z$5:Z$325&gt;Z$4,1,0))," ")</f>
        <v>0</v>
      </c>
      <c r="AA328" s="32">
        <f aca="true" t="array" ref="AA328">IF(COUNTA(AA$4)=1,SUM(IF(AA$5:AA$325&gt;AA$4,1,0))," ")</f>
        <v>0</v>
      </c>
      <c r="AB328" s="32">
        <f aca="true" t="array" ref="AB328">IF(COUNTA(AB$4)=1,SUM(IF(AB$5:AB$325&gt;AB$4,1,0))," ")</f>
        <v>0</v>
      </c>
      <c r="AC328" s="32">
        <f aca="true" t="array" ref="AC328">IF(COUNTA(AC$4)=1,SUM(IF(AC$5:AC$325&gt;AC$4,1,0))," ")</f>
        <v>0</v>
      </c>
      <c r="AD328" s="32">
        <f aca="true" t="array" ref="AD328">IF(COUNTA(AD$4)=1,SUM(IF(AD$5:AD$325&gt;AD$4,1,0))," ")</f>
        <v>0</v>
      </c>
      <c r="AE328" s="32">
        <f aca="true" t="array" ref="AE328">IF(COUNTA(AE$4)=1,SUM(IF(AE$5:AE$325&gt;AE$4,1,0))," ")</f>
        <v>0</v>
      </c>
      <c r="AF328" s="32">
        <f aca="true" t="array" ref="AF328">IF(COUNTA(AF$4)=1,SUM(IF(AF$5:AF$325&gt;AF$4,1,0))," ")</f>
        <v>0</v>
      </c>
      <c r="AG328" s="32">
        <f aca="true" t="array" ref="AG328">IF(COUNTA(AG$4)=1,SUM(IF(AG$5:AG$325&gt;AG$4,1,0))," ")</f>
        <v>0</v>
      </c>
      <c r="AH328" s="32" t="str">
        <f aca="true" t="array" ref="AH328">IF(COUNTA(AH$4)=1,SUM(IF(AH$5:AH$325&gt;AH$4,1,0))," ")</f>
        <v> </v>
      </c>
      <c r="AI328" s="32">
        <f aca="true" t="array" ref="AI328">IF(COUNTA(AI$4)=1,SUM(IF(AI$5:AI$325&gt;AI$4,1,0))," ")</f>
        <v>0</v>
      </c>
      <c r="AJ328" s="32" t="str">
        <f aca="true" t="array" ref="AJ328">IF(COUNTA(AJ$4)=1,SUM(IF(AJ$5:AJ$325&gt;AJ$4,1,0))," ")</f>
        <v> </v>
      </c>
      <c r="AK328" s="32" t="str">
        <f aca="true" t="array" ref="AK328">IF(COUNTA(AK$4)=1,SUM(IF(AK$5:AK$325&gt;AK$4,1,0))," ")</f>
        <v> </v>
      </c>
      <c r="AL328" s="32">
        <f aca="true" t="array" ref="AL328">IF(COUNTA(AL$4)=1,SUM(IF(AL$5:AL$325&gt;AL$4,1,0))," ")</f>
        <v>0</v>
      </c>
      <c r="AM328" s="32">
        <f aca="true" t="array" ref="AM328">IF(COUNTA(AM$4)=1,SUM(IF(AM$5:AM$325&gt;AM$4,1,0))," ")</f>
        <v>0</v>
      </c>
      <c r="AN328" s="32">
        <f aca="true" t="array" ref="AN328">IF(COUNTA(AN$4)=1,SUM(IF(AN$5:AN$325&gt;AN$4,1,0))," ")</f>
        <v>0</v>
      </c>
      <c r="AO328" s="32">
        <f aca="true" t="array" ref="AO328">IF(COUNTA(AO$4)=1,SUM(IF(AO$5:AO$325&gt;AO$4,1,0))," ")</f>
        <v>0</v>
      </c>
      <c r="AP328" s="32"/>
      <c r="AQ328" s="32"/>
      <c r="AR328" s="32">
        <f aca="true" t="array" ref="AR328">IF(COUNTA(AR$4)=1,SUM(IF(AR$5:AR$325&gt;AR$4,1,0))," ")</f>
        <v>0</v>
      </c>
      <c r="AS328" s="32">
        <f aca="true" t="array" ref="AS328">IF(COUNTA(AS$4)=1,SUM(IF(AS$5:AS$325&gt;AS$4,1,0))," ")</f>
        <v>0</v>
      </c>
      <c r="AT328" s="32">
        <f aca="true" t="array" ref="AT328">IF(COUNTA(AT$4)=1,SUM(IF(AT$5:AT$325&gt;AT$4,1,0))," ")</f>
        <v>0</v>
      </c>
      <c r="AU328" s="32"/>
      <c r="AV328" s="32">
        <f aca="true" t="array" ref="AV328">IF(COUNTA(AV$4)=1,SUM(IF(AV$5:AV$325&gt;AV$4,1,0))," ")</f>
        <v>0</v>
      </c>
      <c r="AW328" s="32">
        <f aca="true" t="array" ref="AW328">IF(COUNTA(AW$4)=1,SUM(IF(AW$5:AW$325&gt;AW$4,1,0))," ")</f>
        <v>0</v>
      </c>
      <c r="AX328" s="32">
        <f aca="true" t="array" ref="AX328">IF(COUNTA(AX$4)=1,SUM(IF(AX$5:AX$325&gt;AX$4,1,0))," ")</f>
        <v>0</v>
      </c>
      <c r="AY328" s="32">
        <f aca="true" t="array" ref="AY328">IF(COUNTA(AY$4)=1,SUM(IF(AY$5:AY$325&gt;AY$4,1,0))," ")</f>
        <v>0</v>
      </c>
      <c r="AZ328" s="32">
        <f aca="true" t="array" ref="AZ328">IF(COUNTA(AZ$4)=1,SUM(IF(AZ$5:AZ$325&gt;AZ$4,1,0))," ")</f>
        <v>0</v>
      </c>
      <c r="BA328" s="32">
        <f aca="true" t="array" ref="BA328">IF(COUNTA(BA$4)=1,SUM(IF(BA$5:BA$325&gt;BA$4,1,0))," ")</f>
        <v>0</v>
      </c>
      <c r="BB328" s="32">
        <f aca="true" t="array" ref="BB328">IF(COUNTA(BB$4)=1,SUM(IF(BB$5:BB$325&gt;BB$4,1,0))," ")</f>
        <v>0</v>
      </c>
      <c r="BC328" s="32">
        <f aca="true" t="array" ref="BC328">IF(COUNTA(BC$4)=1,SUM(IF(BC$5:BC$325&gt;BC$4,1,0))," ")</f>
        <v>0</v>
      </c>
      <c r="BD328" s="32">
        <f aca="true" t="array" ref="BD328">IF(COUNTA(BD$4)=1,SUM(IF(BD$5:BD$325&gt;BD$4,1,0))," ")</f>
        <v>0</v>
      </c>
      <c r="BE328" s="32">
        <f aca="true" t="array" ref="BE328">IF(COUNTA(BE$4)=1,SUM(IF(BE$5:BE$325&gt;BE$4,1,0))," ")</f>
        <v>0</v>
      </c>
      <c r="BF328" s="32">
        <f aca="true" t="array" ref="BF328">IF(COUNTA(BF$4)=1,SUM(IF(BF$5:BF$325&gt;BF$4,1,0))," ")</f>
        <v>0</v>
      </c>
      <c r="BG328" s="32"/>
      <c r="BH328" s="32">
        <f aca="true" t="array" ref="BH328">IF(COUNTA(BH$4)=1,SUM(IF(BH$5:BH$325&gt;BH$4,1,0))," ")</f>
        <v>17</v>
      </c>
      <c r="BI328" s="32">
        <f aca="true" t="array" ref="BI328">IF(COUNTA(BI$4)=1,SUM(IF(BI$5:BI$325&gt;BI$4,1,0))," ")</f>
        <v>0</v>
      </c>
      <c r="BJ328" s="45" t="s">
        <v>103</v>
      </c>
      <c r="BK328" s="5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25">
        <f>(SUM(D328:BH328))</f>
        <v>19</v>
      </c>
      <c r="CI328" s="23" t="s">
        <v>143</v>
      </c>
      <c r="CL328" s="11"/>
      <c r="CM328" s="11"/>
    </row>
    <row r="329" spans="1:91" ht="10.5" customHeight="1">
      <c r="A329" s="15" t="s">
        <v>142</v>
      </c>
      <c r="BX329" s="32">
        <f aca="true" t="array" ref="BX329">IF(COUNTA(BX$4)=1,SUM(IF(BX$5:BX$325&gt;BX$4,1,0))," ")</f>
        <v>15</v>
      </c>
      <c r="BY329" s="32"/>
      <c r="BZ329" s="32">
        <f aca="true" t="array" ref="BZ329">IF(COUNTA(BZ$4)=1,SUM(IF(BZ$5:BZ$325&gt;BZ$4,1,0))," ")</f>
        <v>0</v>
      </c>
      <c r="CA329" s="32">
        <f aca="true" t="array" ref="CA329">IF(COUNTA(CA$4)=1,SUM(IF(CA$5:CA$325&gt;CA$4,1,0))," ")</f>
        <v>0</v>
      </c>
      <c r="CB329" s="32">
        <f aca="true" t="array" ref="CB329">IF(COUNTA(CB$4)=1,SUM(IF(CB$5:CB$325&gt;CB$4,1,0))," ")</f>
        <v>0</v>
      </c>
      <c r="CC329" s="32" t="str">
        <f aca="true" t="array" ref="CC329">IF(COUNTA(CC$4)=1,SUM(IF(CC$5:CC$325&gt;CC$4,1,0))," ")</f>
        <v> </v>
      </c>
      <c r="CD329" s="32">
        <f aca="true" t="array" ref="CD329">IF(COUNTA(CD$4)=1,SUM(IF(CD$5:CD$325&gt;CD$4,1,0))," ")</f>
        <v>0</v>
      </c>
      <c r="CE329" s="32">
        <f aca="true" t="array" ref="CE329">IF(COUNTA(CE$4)=1,SUM(IF(CE$5:CE$325&gt;CE$4,1,0))," ")</f>
        <v>41</v>
      </c>
      <c r="CF329" s="32">
        <f aca="true" t="array" ref="CF329">IF(COUNTA(CF$4)=1,SUM(IF(CF$5:CF$325&gt;CF$4,1,0))," ")</f>
        <v>0</v>
      </c>
      <c r="CG329" s="32">
        <f aca="true" t="array" ref="CG329">IF(COUNTA(CG$4)=1,SUM(IF(CG$5:CG$325&gt;CG$4,1,0))," ")</f>
        <v>7</v>
      </c>
      <c r="CH329" s="25">
        <f>(SUM(BX329:CG329))</f>
        <v>63</v>
      </c>
      <c r="CI329" s="23" t="s">
        <v>144</v>
      </c>
      <c r="CL329" s="11"/>
      <c r="CM329" s="11"/>
    </row>
    <row r="330" spans="1:91" ht="10.5" customHeight="1">
      <c r="A330" s="15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25"/>
      <c r="CI330" s="23"/>
      <c r="CL330" s="11"/>
      <c r="CM330" s="11"/>
    </row>
    <row r="331" spans="1:91" ht="10.5" customHeight="1">
      <c r="A331" s="39" t="s">
        <v>145</v>
      </c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25"/>
      <c r="CI331" s="23"/>
      <c r="CL331" s="11"/>
      <c r="CM331" s="11"/>
    </row>
    <row r="332" spans="1:91" ht="10.5" customHeight="1">
      <c r="A332" s="7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25"/>
      <c r="CI332" s="23"/>
      <c r="CL332" s="11"/>
      <c r="CM332" s="11"/>
    </row>
    <row r="333" spans="1:98" ht="10.5" customHeight="1">
      <c r="A333" s="7" t="s">
        <v>146</v>
      </c>
      <c r="B333" s="2">
        <v>35577</v>
      </c>
      <c r="BJ333" s="42" t="s">
        <v>108</v>
      </c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25"/>
      <c r="CI333" s="23"/>
      <c r="CL333" s="11"/>
      <c r="CM333" s="11"/>
      <c r="CR333" s="6">
        <v>10.7</v>
      </c>
      <c r="CS333" s="6">
        <v>13.3</v>
      </c>
      <c r="CT333" s="6">
        <v>0.4</v>
      </c>
    </row>
    <row r="334" spans="1:91" ht="10.5" customHeight="1">
      <c r="A334" s="7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25"/>
      <c r="CI334" s="23"/>
      <c r="CL334" s="11"/>
      <c r="CM334" s="11"/>
    </row>
    <row r="335" spans="1:98" ht="10.5" customHeight="1">
      <c r="A335" s="7" t="s">
        <v>147</v>
      </c>
      <c r="B335" s="2">
        <v>35577</v>
      </c>
      <c r="BJ335" s="42" t="s">
        <v>108</v>
      </c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25"/>
      <c r="CI335" s="23"/>
      <c r="CL335" s="11"/>
      <c r="CM335" s="11"/>
      <c r="CR335" s="6">
        <v>59.2</v>
      </c>
      <c r="CS335" s="6">
        <v>33.6</v>
      </c>
      <c r="CT335" s="6">
        <v>0</v>
      </c>
    </row>
    <row r="336" spans="1:91" ht="10.5" customHeight="1">
      <c r="A336" s="7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25"/>
      <c r="CI336" s="23"/>
      <c r="CL336" s="11"/>
      <c r="CM336" s="11"/>
    </row>
    <row r="337" spans="1:98" ht="10.5" customHeight="1">
      <c r="A337" s="7" t="s">
        <v>148</v>
      </c>
      <c r="B337" s="2">
        <v>35577</v>
      </c>
      <c r="BJ337" s="42" t="s">
        <v>108</v>
      </c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25"/>
      <c r="CI337" s="23"/>
      <c r="CL337" s="11"/>
      <c r="CM337" s="11"/>
      <c r="CR337" s="6">
        <v>63.9</v>
      </c>
      <c r="CS337" s="6">
        <v>27.5</v>
      </c>
      <c r="CT337" s="6">
        <v>0</v>
      </c>
    </row>
    <row r="338" spans="1:91" ht="10.5" customHeight="1">
      <c r="A338" s="7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25"/>
      <c r="CI338" s="23"/>
      <c r="CL338" s="11"/>
      <c r="CM338" s="11"/>
    </row>
    <row r="339" spans="1:98" ht="10.5" customHeight="1">
      <c r="A339" s="7" t="s">
        <v>149</v>
      </c>
      <c r="B339" s="2">
        <v>35577</v>
      </c>
      <c r="BJ339" s="42" t="s">
        <v>108</v>
      </c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25"/>
      <c r="CI339" s="23"/>
      <c r="CL339" s="11"/>
      <c r="CM339" s="11"/>
      <c r="CR339" s="6">
        <v>0</v>
      </c>
      <c r="CS339" s="6">
        <v>0.3</v>
      </c>
      <c r="CT339" s="6">
        <v>20.2</v>
      </c>
    </row>
    <row r="340" spans="1:91" ht="10.5" customHeight="1">
      <c r="A340" s="7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25"/>
      <c r="CI340" s="23"/>
      <c r="CL340" s="11"/>
      <c r="CM340" s="11"/>
    </row>
    <row r="341" spans="1:98" ht="10.5" customHeight="1">
      <c r="A341" s="7" t="s">
        <v>150</v>
      </c>
      <c r="B341" s="2">
        <v>35577</v>
      </c>
      <c r="BJ341" s="42" t="s">
        <v>108</v>
      </c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25"/>
      <c r="CI341" s="23"/>
      <c r="CL341" s="11"/>
      <c r="CM341" s="11"/>
      <c r="CR341" s="6">
        <v>0</v>
      </c>
      <c r="CS341" s="6">
        <v>0.1</v>
      </c>
      <c r="CT341" s="6">
        <v>20.6</v>
      </c>
    </row>
    <row r="342" spans="1:91" ht="10.5" customHeight="1">
      <c r="A342" s="7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25"/>
      <c r="CI342" s="23"/>
      <c r="CL342" s="11"/>
      <c r="CM342" s="11"/>
    </row>
    <row r="343" spans="1:98" ht="10.5" customHeight="1">
      <c r="A343" s="7" t="s">
        <v>151</v>
      </c>
      <c r="B343" s="2">
        <v>35577</v>
      </c>
      <c r="BJ343" s="42" t="s">
        <v>108</v>
      </c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25"/>
      <c r="CI343" s="23"/>
      <c r="CL343" s="11"/>
      <c r="CM343" s="11"/>
      <c r="CR343" s="6">
        <v>0</v>
      </c>
      <c r="CS343" s="6">
        <v>0.1</v>
      </c>
      <c r="CT343" s="6">
        <v>20.4</v>
      </c>
    </row>
    <row r="344" spans="1:91" ht="10.5" customHeight="1">
      <c r="A344" s="7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25"/>
      <c r="CI344" s="23"/>
      <c r="CL344" s="11"/>
      <c r="CM344" s="11"/>
    </row>
    <row r="345" spans="1:98" ht="10.5" customHeight="1">
      <c r="A345" s="7" t="s">
        <v>152</v>
      </c>
      <c r="B345" s="2">
        <v>35577</v>
      </c>
      <c r="BJ345" s="42" t="s">
        <v>108</v>
      </c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25"/>
      <c r="CI345" s="23"/>
      <c r="CL345" s="11"/>
      <c r="CM345" s="11"/>
      <c r="CR345" s="6">
        <v>0</v>
      </c>
      <c r="CS345" s="6">
        <v>0.3</v>
      </c>
      <c r="CT345" s="6">
        <v>20.4</v>
      </c>
    </row>
    <row r="346" ht="10.5" customHeight="1"/>
    <row r="347" spans="1:99" s="18" customFormat="1" ht="10.5" customHeight="1">
      <c r="A347" s="17" t="s">
        <v>153</v>
      </c>
      <c r="B347" s="30"/>
      <c r="C347" s="3"/>
      <c r="D347" s="17">
        <v>50</v>
      </c>
      <c r="E347" s="17">
        <v>37</v>
      </c>
      <c r="F347" s="17">
        <v>27</v>
      </c>
      <c r="G347" s="17">
        <v>15</v>
      </c>
      <c r="H347" s="17">
        <v>23</v>
      </c>
      <c r="I347" s="17">
        <v>3</v>
      </c>
      <c r="J347" s="17"/>
      <c r="K347" s="17"/>
      <c r="L347" s="17"/>
      <c r="M347" s="17">
        <v>14</v>
      </c>
      <c r="N347" s="17">
        <v>26</v>
      </c>
      <c r="O347" s="17">
        <v>19</v>
      </c>
      <c r="P347" s="17">
        <v>1</v>
      </c>
      <c r="Q347" s="17">
        <v>22</v>
      </c>
      <c r="R347" s="17">
        <v>11</v>
      </c>
      <c r="S347" s="17">
        <v>2</v>
      </c>
      <c r="T347" s="17">
        <v>43</v>
      </c>
      <c r="U347" s="17">
        <v>38</v>
      </c>
      <c r="V347" s="17">
        <v>51</v>
      </c>
      <c r="W347" s="17">
        <v>45</v>
      </c>
      <c r="X347" s="17">
        <v>46</v>
      </c>
      <c r="Y347" s="17">
        <v>30</v>
      </c>
      <c r="Z347" s="17">
        <v>31</v>
      </c>
      <c r="AA347" s="17">
        <v>32</v>
      </c>
      <c r="AB347" s="17">
        <v>4</v>
      </c>
      <c r="AC347" s="17">
        <v>9</v>
      </c>
      <c r="AD347" s="17">
        <v>12</v>
      </c>
      <c r="AE347" s="17">
        <v>8</v>
      </c>
      <c r="AF347" s="17">
        <v>33</v>
      </c>
      <c r="AG347" s="17">
        <v>10</v>
      </c>
      <c r="AH347" s="17">
        <v>47</v>
      </c>
      <c r="AI347" s="17">
        <v>16</v>
      </c>
      <c r="AJ347" s="17">
        <v>35</v>
      </c>
      <c r="AK347" s="17">
        <v>34</v>
      </c>
      <c r="AL347" s="17">
        <v>21</v>
      </c>
      <c r="AM347" s="17">
        <v>17</v>
      </c>
      <c r="AN347" s="17">
        <v>29</v>
      </c>
      <c r="AO347" s="17">
        <v>49</v>
      </c>
      <c r="AP347" s="17"/>
      <c r="AQ347" s="17"/>
      <c r="AR347" s="17">
        <v>39</v>
      </c>
      <c r="AS347" s="17">
        <v>40</v>
      </c>
      <c r="AT347" s="17">
        <v>6</v>
      </c>
      <c r="AU347" s="17"/>
      <c r="AV347" s="17">
        <v>44</v>
      </c>
      <c r="AW347" s="17">
        <v>24</v>
      </c>
      <c r="AX347" s="17">
        <v>25</v>
      </c>
      <c r="AY347" s="17">
        <v>41</v>
      </c>
      <c r="AZ347" s="17">
        <v>28</v>
      </c>
      <c r="BA347" s="17">
        <v>13</v>
      </c>
      <c r="BB347" s="17">
        <v>20</v>
      </c>
      <c r="BC347" s="17">
        <v>18</v>
      </c>
      <c r="BD347" s="17">
        <v>7</v>
      </c>
      <c r="BE347" s="17">
        <v>36</v>
      </c>
      <c r="BF347" s="17">
        <v>48</v>
      </c>
      <c r="BG347" s="17"/>
      <c r="BH347" s="17">
        <v>5</v>
      </c>
      <c r="BI347" s="17">
        <v>42</v>
      </c>
      <c r="BJ347" s="46"/>
      <c r="BK347" s="54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24"/>
      <c r="CI347" s="24"/>
      <c r="CJ347" s="24"/>
      <c r="CK347" s="24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</row>
    <row r="348" spans="1:99" ht="10.5" customHeight="1">
      <c r="A348" s="17" t="s">
        <v>154</v>
      </c>
      <c r="C348" s="1"/>
      <c r="D348" s="17">
        <v>1</v>
      </c>
      <c r="E348" s="17">
        <v>2</v>
      </c>
      <c r="F348" s="17">
        <v>3</v>
      </c>
      <c r="G348" s="17">
        <v>4</v>
      </c>
      <c r="H348" s="17">
        <v>5</v>
      </c>
      <c r="I348" s="17">
        <v>6</v>
      </c>
      <c r="J348" s="17"/>
      <c r="K348" s="17"/>
      <c r="L348" s="17"/>
      <c r="M348" s="17">
        <v>7</v>
      </c>
      <c r="N348" s="17">
        <v>8</v>
      </c>
      <c r="O348" s="17">
        <v>9</v>
      </c>
      <c r="P348" s="17">
        <v>10</v>
      </c>
      <c r="Q348" s="17">
        <v>11</v>
      </c>
      <c r="R348" s="17">
        <v>12</v>
      </c>
      <c r="S348" s="17">
        <v>13</v>
      </c>
      <c r="T348" s="17">
        <v>14</v>
      </c>
      <c r="U348" s="17">
        <v>15</v>
      </c>
      <c r="V348" s="17">
        <v>16</v>
      </c>
      <c r="W348" s="17">
        <v>17</v>
      </c>
      <c r="X348" s="17">
        <v>18</v>
      </c>
      <c r="Y348" s="17">
        <v>19</v>
      </c>
      <c r="Z348" s="17">
        <v>20</v>
      </c>
      <c r="AA348" s="17">
        <v>21</v>
      </c>
      <c r="AB348" s="17">
        <v>22</v>
      </c>
      <c r="AC348" s="17">
        <v>23</v>
      </c>
      <c r="AD348" s="17">
        <v>24</v>
      </c>
      <c r="AE348" s="17">
        <v>25</v>
      </c>
      <c r="AF348" s="17">
        <v>26</v>
      </c>
      <c r="AG348" s="17">
        <v>27</v>
      </c>
      <c r="AH348" s="17">
        <v>28</v>
      </c>
      <c r="AI348" s="17">
        <v>29</v>
      </c>
      <c r="AJ348" s="17">
        <v>30</v>
      </c>
      <c r="AK348" s="17">
        <v>31</v>
      </c>
      <c r="AL348" s="17">
        <v>32</v>
      </c>
      <c r="AM348" s="17">
        <v>33</v>
      </c>
      <c r="AN348" s="17">
        <v>34</v>
      </c>
      <c r="AO348" s="17">
        <v>35</v>
      </c>
      <c r="AP348" s="17"/>
      <c r="AQ348" s="17"/>
      <c r="AR348" s="17">
        <v>36</v>
      </c>
      <c r="AS348" s="17">
        <v>37</v>
      </c>
      <c r="AT348" s="17">
        <v>38</v>
      </c>
      <c r="AU348" s="17"/>
      <c r="AV348" s="17">
        <v>39</v>
      </c>
      <c r="AW348" s="17">
        <v>40</v>
      </c>
      <c r="AX348" s="17">
        <v>41</v>
      </c>
      <c r="AY348" s="17">
        <v>42</v>
      </c>
      <c r="AZ348" s="17">
        <v>43</v>
      </c>
      <c r="BA348" s="17">
        <v>44</v>
      </c>
      <c r="BB348" s="17">
        <v>45</v>
      </c>
      <c r="BC348" s="17">
        <v>46</v>
      </c>
      <c r="BD348" s="17">
        <v>47</v>
      </c>
      <c r="BE348" s="17">
        <v>48</v>
      </c>
      <c r="BF348" s="17">
        <v>49</v>
      </c>
      <c r="BG348" s="17"/>
      <c r="BH348" s="17">
        <v>50</v>
      </c>
      <c r="BI348" s="17">
        <v>51</v>
      </c>
      <c r="BJ348" s="40"/>
      <c r="BK348" s="48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19"/>
      <c r="CI348" s="19"/>
      <c r="CJ348" s="19"/>
      <c r="CK348" s="19"/>
      <c r="CL348" s="8"/>
      <c r="CM348" s="8"/>
      <c r="CN348" s="8"/>
      <c r="CO348" s="8"/>
      <c r="CP348" s="8"/>
      <c r="CQ348" s="8"/>
      <c r="CR348" s="8"/>
      <c r="CS348" s="8"/>
      <c r="CT348" s="8"/>
      <c r="CU348" s="8"/>
    </row>
    <row r="349" spans="1:61" ht="10.5" customHeight="1">
      <c r="A349" s="6" t="s">
        <v>155</v>
      </c>
      <c r="D349" s="6">
        <v>41</v>
      </c>
      <c r="E349" s="6">
        <v>10</v>
      </c>
      <c r="F349" s="6">
        <v>44</v>
      </c>
      <c r="G349" s="6">
        <v>23</v>
      </c>
      <c r="H349" s="6">
        <v>34</v>
      </c>
      <c r="I349" s="6">
        <v>4</v>
      </c>
      <c r="M349" s="6">
        <v>19</v>
      </c>
      <c r="N349" s="6">
        <v>32</v>
      </c>
      <c r="O349" s="6">
        <v>30</v>
      </c>
      <c r="P349" s="6">
        <v>5</v>
      </c>
      <c r="Q349" s="6">
        <v>49</v>
      </c>
      <c r="R349" s="6">
        <v>16</v>
      </c>
      <c r="S349" s="6">
        <v>2</v>
      </c>
      <c r="T349" s="6">
        <v>50</v>
      </c>
      <c r="U349" s="6">
        <v>31</v>
      </c>
      <c r="V349" s="6">
        <v>24</v>
      </c>
      <c r="W349" s="6">
        <v>18</v>
      </c>
      <c r="X349" s="6">
        <v>51</v>
      </c>
      <c r="Y349" s="6">
        <v>39</v>
      </c>
      <c r="Z349" s="6">
        <v>37</v>
      </c>
      <c r="AA349" s="6">
        <v>38</v>
      </c>
      <c r="AB349" s="6">
        <v>1</v>
      </c>
      <c r="AC349" s="6">
        <v>13</v>
      </c>
      <c r="AD349" s="6">
        <v>20</v>
      </c>
      <c r="AE349" s="6">
        <v>9</v>
      </c>
      <c r="AF349" s="6">
        <v>15</v>
      </c>
      <c r="AG349" s="6">
        <v>12</v>
      </c>
      <c r="AH349" s="6">
        <v>6</v>
      </c>
      <c r="AI349" s="6">
        <v>22</v>
      </c>
      <c r="AJ349" s="6">
        <v>28</v>
      </c>
      <c r="AK349" s="6">
        <v>14</v>
      </c>
      <c r="AL349" s="6">
        <v>25</v>
      </c>
      <c r="AM349" s="6">
        <v>26</v>
      </c>
      <c r="AN349" s="6">
        <v>47</v>
      </c>
      <c r="AO349" s="6">
        <v>40</v>
      </c>
      <c r="AR349" s="6">
        <v>42</v>
      </c>
      <c r="AS349" s="6">
        <v>45</v>
      </c>
      <c r="AT349" s="6">
        <v>11</v>
      </c>
      <c r="AV349" s="6">
        <v>33</v>
      </c>
      <c r="AW349" s="6">
        <v>35</v>
      </c>
      <c r="AX349" s="6">
        <v>29</v>
      </c>
      <c r="AY349" s="6">
        <v>43</v>
      </c>
      <c r="AZ349" s="6">
        <v>46</v>
      </c>
      <c r="BA349" s="6">
        <v>17</v>
      </c>
      <c r="BB349" s="6">
        <v>27</v>
      </c>
      <c r="BC349" s="6">
        <v>21</v>
      </c>
      <c r="BD349" s="6">
        <v>7</v>
      </c>
      <c r="BE349" s="6">
        <v>36</v>
      </c>
      <c r="BF349" s="6">
        <v>8</v>
      </c>
      <c r="BH349" s="6">
        <v>3</v>
      </c>
      <c r="BI349" s="6">
        <v>48</v>
      </c>
    </row>
    <row r="350" spans="1:95" s="33" customFormat="1" ht="11.25">
      <c r="A350" s="33" t="s">
        <v>156</v>
      </c>
      <c r="B350" s="2"/>
      <c r="D350" s="33">
        <v>23</v>
      </c>
      <c r="F350" s="33">
        <v>24</v>
      </c>
      <c r="H350" s="33">
        <v>1</v>
      </c>
      <c r="I350" s="33">
        <v>2</v>
      </c>
      <c r="P350" s="33">
        <v>3</v>
      </c>
      <c r="R350" s="33">
        <v>4</v>
      </c>
      <c r="S350" s="33">
        <v>5</v>
      </c>
      <c r="AB350" s="33">
        <v>6</v>
      </c>
      <c r="AC350" s="33">
        <v>7</v>
      </c>
      <c r="AD350" s="33">
        <v>8</v>
      </c>
      <c r="AE350" s="33">
        <v>9</v>
      </c>
      <c r="AF350" s="33">
        <v>10</v>
      </c>
      <c r="AG350" s="33">
        <v>11</v>
      </c>
      <c r="AH350" s="33">
        <v>12</v>
      </c>
      <c r="AI350" s="33">
        <v>14</v>
      </c>
      <c r="AO350" s="33">
        <v>25</v>
      </c>
      <c r="AR350" s="33">
        <v>26</v>
      </c>
      <c r="AS350" s="33">
        <v>27</v>
      </c>
      <c r="AT350" s="33">
        <v>13</v>
      </c>
      <c r="AW350" s="33">
        <v>15</v>
      </c>
      <c r="AX350" s="33">
        <v>16</v>
      </c>
      <c r="AY350" s="33">
        <v>28</v>
      </c>
      <c r="AZ350" s="33">
        <v>29</v>
      </c>
      <c r="BA350" s="33">
        <v>17</v>
      </c>
      <c r="BB350" s="33">
        <v>18</v>
      </c>
      <c r="BC350" s="33">
        <v>19</v>
      </c>
      <c r="BD350" s="33">
        <v>20</v>
      </c>
      <c r="BF350" s="33">
        <v>21</v>
      </c>
      <c r="BH350" s="33">
        <v>22</v>
      </c>
      <c r="BJ350" s="47"/>
      <c r="BK350" s="55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CH350" s="5"/>
      <c r="CI350" s="5"/>
      <c r="CJ350" s="5"/>
      <c r="CK350" s="5"/>
      <c r="CO350" s="6"/>
      <c r="CP350" s="6"/>
      <c r="CQ350" s="6"/>
    </row>
    <row r="351" ht="10.5" customHeight="1"/>
  </sheetData>
  <printOptions horizontalCentered="1" verticalCentered="1"/>
  <pageMargins left="0.4" right="0.4" top="0.3" bottom="0.4" header="0.5" footer="0.5"/>
  <pageSetup orientation="portrait" pageOrder="overThenDown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jjulik</cp:lastModifiedBy>
  <cp:lastPrinted>2001-04-12T21:26:27Z</cp:lastPrinted>
  <dcterms:created xsi:type="dcterms:W3CDTF">1999-04-12T19:33:27Z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