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chartsheets/sheet7.xml" ContentType="application/vnd.openxmlformats-officedocument.spreadsheetml.chartsheet+xml"/>
  <Override PartName="/xl/drawings/drawing11.xml" ContentType="application/vnd.openxmlformats-officedocument.drawing+xml"/>
  <Override PartName="/xl/chartsheets/sheet8.xml" ContentType="application/vnd.openxmlformats-officedocument.spreadsheetml.chartsheet+xml"/>
  <Override PartName="/xl/drawings/drawing12.xml" ContentType="application/vnd.openxmlformats-officedocument.drawing+xml"/>
  <Override PartName="/xl/chartsheets/sheet9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65521" windowWidth="5775" windowHeight="6975" tabRatio="623" firstSheet="2" activeTab="10"/>
  </bookViews>
  <sheets>
    <sheet name="VOC1 (3)" sheetId="1" r:id="rId1"/>
    <sheet name="VOC1 (2)" sheetId="2" r:id="rId2"/>
    <sheet name="VOC1" sheetId="3" r:id="rId3"/>
    <sheet name="&quot;MW-111&quot;" sheetId="4" r:id="rId4"/>
    <sheet name="MW-112" sheetId="5" r:id="rId5"/>
    <sheet name="&quot;MW-116&quot;" sheetId="6" r:id="rId6"/>
    <sheet name="Figure 6" sheetId="7" r:id="rId7"/>
    <sheet name="Figure 1" sheetId="8" r:id="rId8"/>
    <sheet name="Figure 5" sheetId="9" r:id="rId9"/>
    <sheet name="Sheet1" sheetId="10" r:id="rId10"/>
    <sheet name="Table 1" sheetId="11" r:id="rId11"/>
  </sheets>
  <definedNames>
    <definedName name="IROW">'Table 1'!$CA$8639</definedName>
    <definedName name="_xlnm.Print_Titles" localSheetId="10">'Table 1'!$A:$B,'Table 1'!$1:$2</definedName>
  </definedNames>
  <calcPr fullCalcOnLoad="1"/>
</workbook>
</file>

<file path=xl/sharedStrings.xml><?xml version="1.0" encoding="utf-8"?>
<sst xmlns="http://schemas.openxmlformats.org/spreadsheetml/2006/main" count="2132" uniqueCount="180">
  <si>
    <t>Louisville Landfill</t>
  </si>
  <si>
    <t>Acetone</t>
  </si>
  <si>
    <t>Allyl Chloride</t>
  </si>
  <si>
    <t>Benzene</t>
  </si>
  <si>
    <t>Bromodichloromethane</t>
  </si>
  <si>
    <t>Bromoform</t>
  </si>
  <si>
    <t>Bromomethane</t>
  </si>
  <si>
    <t>n-Butyl benzene</t>
  </si>
  <si>
    <t>s-Butyl benzene</t>
  </si>
  <si>
    <t>t-Butyl benzene</t>
  </si>
  <si>
    <t>Carbon Tetrachloride</t>
  </si>
  <si>
    <t>Chlorobenzene</t>
  </si>
  <si>
    <t>Chloroethane</t>
  </si>
  <si>
    <t>Chloroform</t>
  </si>
  <si>
    <t>Chloromethane</t>
  </si>
  <si>
    <t>2-Chlorotoluene</t>
  </si>
  <si>
    <t>Chlorodibromomethane</t>
  </si>
  <si>
    <t>1,2 Dibromoethane (EDB)</t>
  </si>
  <si>
    <t>Dibromomethane</t>
  </si>
  <si>
    <t>1,2 Dichlorobenzene</t>
  </si>
  <si>
    <t>1,3 Dichlorobenzene</t>
  </si>
  <si>
    <t>1,4 Dichlorobenzene</t>
  </si>
  <si>
    <t>Dichlorodifluoromethane</t>
  </si>
  <si>
    <t>1,1 Dichloroethane</t>
  </si>
  <si>
    <t>1,2 Dichloroethane</t>
  </si>
  <si>
    <t>1,1 Dichloroethylene</t>
  </si>
  <si>
    <t>1,2 Dichloroethylene cis</t>
  </si>
  <si>
    <t>1,2 Dichloroethylene trans</t>
  </si>
  <si>
    <t>Dichlorofluoromethane</t>
  </si>
  <si>
    <t>1,2 Dichloropropane</t>
  </si>
  <si>
    <t>1,3 Dichloropropane</t>
  </si>
  <si>
    <t>2,2 Dichloropropane</t>
  </si>
  <si>
    <t>1,1 Dichloro 1-propene</t>
  </si>
  <si>
    <t>1,3 Dichloropropene cis</t>
  </si>
  <si>
    <t>1,3 Dichloropropene trans</t>
  </si>
  <si>
    <t>Ethyl Benzene</t>
  </si>
  <si>
    <t>Ethyl Ether</t>
  </si>
  <si>
    <t>Hexachlorobutadiene</t>
  </si>
  <si>
    <t>Isopropyl benzene</t>
  </si>
  <si>
    <t>p-Isopropyl toluene</t>
  </si>
  <si>
    <t>Methyl Ethyl Ketone</t>
  </si>
  <si>
    <t>Methyl Isobutyl Ketone</t>
  </si>
  <si>
    <t>Methyl tert-butyl ether</t>
  </si>
  <si>
    <t>Methylene Chloride</t>
  </si>
  <si>
    <t>Naphthalene</t>
  </si>
  <si>
    <t>n Propyl Benzene</t>
  </si>
  <si>
    <t>1,1,1,2 Tetrachloroethane</t>
  </si>
  <si>
    <t>1,1,2,2 Tetrachloroethane</t>
  </si>
  <si>
    <t>1,1,2,2 Tetrachloroethylene</t>
  </si>
  <si>
    <t>Tetrahydrofuran</t>
  </si>
  <si>
    <t>Toluene</t>
  </si>
  <si>
    <t>1,1,1 Trichloroethane</t>
  </si>
  <si>
    <t>1,1,2 Trichloroethane</t>
  </si>
  <si>
    <t>1,1,2 Trichloroethylene</t>
  </si>
  <si>
    <t>Trichlorofluoromethane</t>
  </si>
  <si>
    <t>1,2,3 Trichloropropane</t>
  </si>
  <si>
    <t>1,1,2 Trichlorotrifluoroethane</t>
  </si>
  <si>
    <t>1,2,4-Trimethylbenzene</t>
  </si>
  <si>
    <t>1,3,5-Trimethylbenzene</t>
  </si>
  <si>
    <t>Vinyl Chloride</t>
  </si>
  <si>
    <t>Xylenes m,p,o</t>
  </si>
  <si>
    <t>Chloroethylvinyl Ether 2</t>
  </si>
  <si>
    <t>2,3 Dichloro 1-propene</t>
  </si>
  <si>
    <t>TOTAL VOCS</t>
  </si>
  <si>
    <t>No. of VOCs</t>
  </si>
  <si>
    <t>Arsenic</t>
  </si>
  <si>
    <t>Cadmium</t>
  </si>
  <si>
    <t>Chromium</t>
  </si>
  <si>
    <t>Copper</t>
  </si>
  <si>
    <t>Iron</t>
  </si>
  <si>
    <t>Lead</t>
  </si>
  <si>
    <t>Manganese</t>
  </si>
  <si>
    <t>Mercury</t>
  </si>
  <si>
    <t>Zinc</t>
  </si>
  <si>
    <t>Depth to Water</t>
  </si>
  <si>
    <t>T.O.C. Elevation</t>
  </si>
  <si>
    <t>Elevation Water</t>
  </si>
  <si>
    <t>Dissolved Oxygen</t>
  </si>
  <si>
    <t>Tubidity</t>
  </si>
  <si>
    <t>Spec. Conductance</t>
  </si>
  <si>
    <t>Field pH</t>
  </si>
  <si>
    <t>WELL NUMBER</t>
  </si>
  <si>
    <t>SAMPLE DATE</t>
  </si>
  <si>
    <t>LABORATORY</t>
  </si>
  <si>
    <t>ug/L</t>
  </si>
  <si>
    <t>mg/L</t>
  </si>
  <si>
    <t>OLD I.L.=</t>
  </si>
  <si>
    <t>NEW RAL=</t>
  </si>
  <si>
    <t>NEW HRL=</t>
  </si>
  <si>
    <t>M-1</t>
  </si>
  <si>
    <t>QAL</t>
  </si>
  <si>
    <t>ND</t>
  </si>
  <si>
    <t>CH2MHILL</t>
  </si>
  <si>
    <t>2.6*</t>
  </si>
  <si>
    <t>ILI</t>
  </si>
  <si>
    <t>MW-7</t>
  </si>
  <si>
    <t>PACE</t>
  </si>
  <si>
    <t>22*</t>
  </si>
  <si>
    <t>120*</t>
  </si>
  <si>
    <t>Abandoned</t>
  </si>
  <si>
    <t>MW-8</t>
  </si>
  <si>
    <t>19*</t>
  </si>
  <si>
    <t>98*</t>
  </si>
  <si>
    <t>Interpoll</t>
  </si>
  <si>
    <t>&lt;1</t>
  </si>
  <si>
    <t>&lt;0.5</t>
  </si>
  <si>
    <t>&lt;10</t>
  </si>
  <si>
    <t>&lt;0.02</t>
  </si>
  <si>
    <t>MW-9</t>
  </si>
  <si>
    <t>62*</t>
  </si>
  <si>
    <t>4.3*</t>
  </si>
  <si>
    <t>5.2*</t>
  </si>
  <si>
    <t>MDH</t>
  </si>
  <si>
    <t>MW-10</t>
  </si>
  <si>
    <t>140*</t>
  </si>
  <si>
    <t>&lt;0.1</t>
  </si>
  <si>
    <t>MW-11</t>
  </si>
  <si>
    <t>MW-111</t>
  </si>
  <si>
    <t>8.2*</t>
  </si>
  <si>
    <t>42*</t>
  </si>
  <si>
    <t>1.3*</t>
  </si>
  <si>
    <t>&lt;0.01</t>
  </si>
  <si>
    <t>MW-112</t>
  </si>
  <si>
    <t>747.39*</t>
  </si>
  <si>
    <t>*riser cut down 10/94</t>
  </si>
  <si>
    <t>1.4*</t>
  </si>
  <si>
    <t>MW-113</t>
  </si>
  <si>
    <t>2.2*</t>
  </si>
  <si>
    <t>1.9*</t>
  </si>
  <si>
    <t>MW-114</t>
  </si>
  <si>
    <t>3.9*</t>
  </si>
  <si>
    <t>MW-115</t>
  </si>
  <si>
    <t>13*</t>
  </si>
  <si>
    <t>79*</t>
  </si>
  <si>
    <t>MW-116</t>
  </si>
  <si>
    <t>17*</t>
  </si>
  <si>
    <t>58*</t>
  </si>
  <si>
    <t>2.7*</t>
  </si>
  <si>
    <t>DC117</t>
  </si>
  <si>
    <t>11*</t>
  </si>
  <si>
    <t>77*</t>
  </si>
  <si>
    <t>31*</t>
  </si>
  <si>
    <t>DC118</t>
  </si>
  <si>
    <t>44*</t>
  </si>
  <si>
    <t>2.3*</t>
  </si>
  <si>
    <t>DC119</t>
  </si>
  <si>
    <t>7/1796</t>
  </si>
  <si>
    <t>W120</t>
  </si>
  <si>
    <t>W121</t>
  </si>
  <si>
    <t>1.2*</t>
  </si>
  <si>
    <t>MW-211</t>
  </si>
  <si>
    <t>MW-213</t>
  </si>
  <si>
    <t>2.8*</t>
  </si>
  <si>
    <t>Trip Blank</t>
  </si>
  <si>
    <t>5/6/93*</t>
  </si>
  <si>
    <t>Field Blank</t>
  </si>
  <si>
    <t>Lab Blank</t>
  </si>
  <si>
    <t>*LAB DID NOT ANALYZE</t>
  </si>
  <si>
    <t>MAXIMUM CONCENTRATION</t>
  </si>
  <si>
    <t>IL EXCEEDANCE</t>
  </si>
  <si>
    <t>RAL EXCEEDANCE</t>
  </si>
  <si>
    <t xml:space="preserve"> # VOC HRL EXCEEDANCES</t>
  </si>
  <si>
    <t>HRL EXCEEDANCE</t>
  </si>
  <si>
    <t xml:space="preserve"> # METALS HRL EXCEEDANCES</t>
  </si>
  <si>
    <t>MVTL order</t>
  </si>
  <si>
    <t>alpha order</t>
  </si>
  <si>
    <t>WMI order</t>
  </si>
  <si>
    <t>MDH order</t>
  </si>
  <si>
    <t>Pace order</t>
  </si>
  <si>
    <t>QAL order</t>
  </si>
  <si>
    <t>&lt;1.0</t>
  </si>
  <si>
    <t>&lt;0.10</t>
  </si>
  <si>
    <t>&lt;0.50</t>
  </si>
  <si>
    <t>Total suspended solids</t>
  </si>
  <si>
    <t>TDS</t>
  </si>
  <si>
    <t>Chloride</t>
  </si>
  <si>
    <t>Sulfate</t>
  </si>
  <si>
    <t>Nitrite+Nitrogen Total N</t>
  </si>
  <si>
    <t>Nitrate+Nitrite Total N</t>
  </si>
  <si>
    <t>Ammonia nitrogen Total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</si>
</sst>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.00_)"/>
    <numFmt numFmtId="167" formatCode=";;;"/>
    <numFmt numFmtId="168" formatCode="mm/dd/yy"/>
    <numFmt numFmtId="169" formatCode="mmm\-dd\-yy"/>
    <numFmt numFmtId="170" formatCode="m/d/yyyy"/>
    <numFmt numFmtId="171" formatCode="0.0"/>
  </numFmts>
  <fonts count="14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8"/>
      <color indexed="18"/>
      <name val="Arial"/>
      <family val="0"/>
    </font>
    <font>
      <b/>
      <sz val="12"/>
      <name val="MS Sans Serif"/>
      <family val="0"/>
    </font>
    <font>
      <b/>
      <sz val="24"/>
      <name val="MS Sans Serif"/>
      <family val="2"/>
    </font>
    <font>
      <b/>
      <sz val="14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3.5"/>
      <name val="MS Sans Serif"/>
      <family val="0"/>
    </font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5">
    <xf numFmtId="164" fontId="0" fillId="0" borderId="0" xfId="0" applyAlignment="1">
      <alignment/>
    </xf>
    <xf numFmtId="14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164" fontId="5" fillId="0" borderId="0" xfId="0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166" fontId="10" fillId="0" borderId="3" xfId="0" applyNumberFormat="1" applyFont="1" applyBorder="1" applyAlignment="1">
      <alignment/>
    </xf>
    <xf numFmtId="166" fontId="10" fillId="0" borderId="3" xfId="0" applyNumberFormat="1" applyFont="1" applyBorder="1" applyAlignment="1" applyProtection="1">
      <alignment horizontal="right"/>
      <protection locked="0"/>
    </xf>
    <xf numFmtId="165" fontId="10" fillId="0" borderId="3" xfId="0" applyNumberFormat="1" applyFont="1" applyBorder="1" applyAlignment="1" applyProtection="1">
      <alignment horizontal="right"/>
      <protection locked="0"/>
    </xf>
    <xf numFmtId="0" fontId="13" fillId="0" borderId="4" xfId="0" applyNumberFormat="1" applyFont="1" applyBorder="1" applyAlignment="1" applyProtection="1">
      <alignment horizontal="left" vertical="center" wrapText="1"/>
      <protection locked="0"/>
    </xf>
    <xf numFmtId="14" fontId="10" fillId="0" borderId="5" xfId="0" applyNumberFormat="1" applyFont="1" applyBorder="1" applyAlignment="1">
      <alignment horizontal="center"/>
    </xf>
    <xf numFmtId="14" fontId="10" fillId="0" borderId="5" xfId="0" applyNumberFormat="1" applyFont="1" applyBorder="1" applyAlignment="1" applyProtection="1">
      <alignment horizontal="center"/>
      <protection locked="0"/>
    </xf>
    <xf numFmtId="0" fontId="10" fillId="0" borderId="5" xfId="0" applyNumberFormat="1" applyFont="1" applyBorder="1" applyAlignment="1" applyProtection="1">
      <alignment horizontal="center" vertical="center" textRotation="90"/>
      <protection locked="0"/>
    </xf>
    <xf numFmtId="2" fontId="10" fillId="0" borderId="5" xfId="0" applyNumberFormat="1" applyFont="1" applyBorder="1" applyAlignment="1" applyProtection="1">
      <alignment horizontal="center" vertical="center" textRotation="90"/>
      <protection locked="0"/>
    </xf>
    <xf numFmtId="0" fontId="10" fillId="0" borderId="6" xfId="0" applyNumberFormat="1" applyFont="1" applyBorder="1" applyAlignment="1" applyProtection="1">
      <alignment horizontal="center" vertical="center" textRotation="90"/>
      <protection locked="0"/>
    </xf>
    <xf numFmtId="0" fontId="10" fillId="0" borderId="7" xfId="0" applyNumberFormat="1" applyFont="1" applyBorder="1" applyAlignment="1" applyProtection="1">
      <alignment horizontal="center"/>
      <protection locked="0"/>
    </xf>
    <xf numFmtId="14" fontId="10" fillId="0" borderId="3" xfId="0" applyNumberFormat="1" applyFont="1" applyBorder="1" applyAlignment="1" applyProtection="1">
      <alignment horizontal="center"/>
      <protection locked="0"/>
    </xf>
    <xf numFmtId="0" fontId="10" fillId="0" borderId="3" xfId="0" applyNumberFormat="1" applyFont="1" applyBorder="1" applyAlignment="1" applyProtection="1">
      <alignment horizontal="center"/>
      <protection locked="0"/>
    </xf>
    <xf numFmtId="0" fontId="10" fillId="0" borderId="3" xfId="0" applyNumberFormat="1" applyFont="1" applyBorder="1" applyAlignment="1" applyProtection="1">
      <alignment horizontal="center" vertical="center"/>
      <protection locked="0"/>
    </xf>
    <xf numFmtId="2" fontId="10" fillId="0" borderId="3" xfId="0" applyNumberFormat="1" applyFont="1" applyBorder="1" applyAlignment="1" applyProtection="1">
      <alignment horizontal="center"/>
      <protection locked="0"/>
    </xf>
    <xf numFmtId="0" fontId="10" fillId="0" borderId="8" xfId="0" applyNumberFormat="1" applyFont="1" applyBorder="1" applyAlignment="1" applyProtection="1">
      <alignment horizontal="center" vertical="center"/>
      <protection locked="0"/>
    </xf>
    <xf numFmtId="0" fontId="10" fillId="0" borderId="7" xfId="0" applyNumberFormat="1" applyFont="1" applyBorder="1" applyAlignment="1">
      <alignment horizontal="center"/>
    </xf>
    <xf numFmtId="14" fontId="0" fillId="0" borderId="3" xfId="0" applyNumberFormat="1" applyFont="1" applyBorder="1" applyAlignment="1">
      <alignment horizontal="center"/>
    </xf>
    <xf numFmtId="0" fontId="10" fillId="0" borderId="3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164" fontId="10" fillId="0" borderId="9" xfId="0" applyFont="1" applyBorder="1" applyAlignment="1">
      <alignment horizontal="center"/>
    </xf>
    <xf numFmtId="14" fontId="10" fillId="0" borderId="10" xfId="0" applyNumberFormat="1" applyFont="1" applyBorder="1" applyAlignment="1" applyProtection="1">
      <alignment horizontal="center"/>
      <protection locked="0"/>
    </xf>
    <xf numFmtId="165" fontId="10" fillId="0" borderId="10" xfId="0" applyNumberFormat="1" applyFont="1" applyBorder="1" applyAlignment="1" applyProtection="1">
      <alignment horizontal="center"/>
      <protection locked="0"/>
    </xf>
    <xf numFmtId="164" fontId="10" fillId="0" borderId="10" xfId="0" applyFont="1" applyBorder="1" applyAlignment="1">
      <alignment horizontal="center"/>
    </xf>
    <xf numFmtId="164" fontId="10" fillId="0" borderId="10" xfId="0" applyFont="1" applyBorder="1" applyAlignment="1" applyProtection="1">
      <alignment horizontal="center"/>
      <protection locked="0"/>
    </xf>
    <xf numFmtId="1" fontId="10" fillId="0" borderId="10" xfId="0" applyNumberFormat="1" applyFont="1" applyBorder="1" applyAlignment="1" applyProtection="1">
      <alignment horizontal="center"/>
      <protection locked="0"/>
    </xf>
    <xf numFmtId="171" fontId="10" fillId="0" borderId="10" xfId="0" applyNumberFormat="1" applyFont="1" applyBorder="1" applyAlignment="1" applyProtection="1">
      <alignment horizontal="center"/>
      <protection locked="0"/>
    </xf>
    <xf numFmtId="164" fontId="10" fillId="0" borderId="11" xfId="0" applyFont="1" applyBorder="1" applyAlignment="1">
      <alignment horizontal="center"/>
    </xf>
    <xf numFmtId="164" fontId="10" fillId="0" borderId="12" xfId="0" applyFont="1" applyBorder="1" applyAlignment="1">
      <alignment horizontal="center"/>
    </xf>
    <xf numFmtId="14" fontId="10" fillId="0" borderId="13" xfId="0" applyNumberFormat="1" applyFont="1" applyBorder="1" applyAlignment="1" applyProtection="1">
      <alignment horizontal="center"/>
      <protection locked="0"/>
    </xf>
    <xf numFmtId="165" fontId="10" fillId="0" borderId="13" xfId="0" applyNumberFormat="1" applyFont="1" applyBorder="1" applyAlignment="1" applyProtection="1">
      <alignment horizontal="center"/>
      <protection locked="0"/>
    </xf>
    <xf numFmtId="164" fontId="10" fillId="0" borderId="13" xfId="0" applyFont="1" applyBorder="1" applyAlignment="1">
      <alignment horizontal="center"/>
    </xf>
    <xf numFmtId="164" fontId="10" fillId="0" borderId="13" xfId="0" applyFont="1" applyBorder="1" applyAlignment="1" applyProtection="1">
      <alignment horizontal="center"/>
      <protection locked="0"/>
    </xf>
    <xf numFmtId="1" fontId="10" fillId="0" borderId="13" xfId="0" applyNumberFormat="1" applyFont="1" applyBorder="1" applyAlignment="1" applyProtection="1">
      <alignment horizontal="center"/>
      <protection locked="0"/>
    </xf>
    <xf numFmtId="164" fontId="10" fillId="0" borderId="14" xfId="0" applyFont="1" applyBorder="1" applyAlignment="1">
      <alignment horizontal="center"/>
    </xf>
    <xf numFmtId="164" fontId="10" fillId="0" borderId="7" xfId="0" applyFont="1" applyBorder="1" applyAlignment="1">
      <alignment horizontal="center"/>
    </xf>
    <xf numFmtId="165" fontId="10" fillId="0" borderId="3" xfId="0" applyNumberFormat="1" applyFont="1" applyBorder="1" applyAlignment="1" applyProtection="1">
      <alignment horizontal="center"/>
      <protection locked="0"/>
    </xf>
    <xf numFmtId="164" fontId="10" fillId="0" borderId="3" xfId="0" applyFont="1" applyBorder="1" applyAlignment="1">
      <alignment horizontal="center"/>
    </xf>
    <xf numFmtId="164" fontId="10" fillId="0" borderId="3" xfId="0" applyFont="1" applyBorder="1" applyAlignment="1" applyProtection="1">
      <alignment horizontal="center"/>
      <protection locked="0"/>
    </xf>
    <xf numFmtId="1" fontId="10" fillId="0" borderId="3" xfId="0" applyNumberFormat="1" applyFont="1" applyBorder="1" applyAlignment="1" applyProtection="1">
      <alignment horizontal="center"/>
      <protection locked="0"/>
    </xf>
    <xf numFmtId="164" fontId="10" fillId="0" borderId="8" xfId="0" applyFont="1" applyBorder="1" applyAlignment="1">
      <alignment horizontal="center"/>
    </xf>
    <xf numFmtId="14" fontId="10" fillId="0" borderId="3" xfId="0" applyNumberFormat="1" applyFont="1" applyBorder="1" applyAlignment="1">
      <alignment horizontal="center"/>
    </xf>
    <xf numFmtId="0" fontId="10" fillId="0" borderId="7" xfId="0" applyNumberFormat="1" applyFont="1" applyBorder="1" applyAlignment="1" applyProtection="1">
      <alignment horizontal="center" vertical="center"/>
      <protection locked="0"/>
    </xf>
    <xf numFmtId="14" fontId="10" fillId="0" borderId="3" xfId="0" applyNumberFormat="1" applyFont="1" applyBorder="1" applyAlignment="1">
      <alignment horizontal="center" vertical="center"/>
    </xf>
    <xf numFmtId="14" fontId="10" fillId="0" borderId="3" xfId="0" applyNumberFormat="1" applyFont="1" applyBorder="1" applyAlignment="1" applyProtection="1">
      <alignment horizontal="center" vertical="center"/>
      <protection locked="0"/>
    </xf>
    <xf numFmtId="0" fontId="10" fillId="0" borderId="3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left"/>
    </xf>
    <xf numFmtId="164" fontId="0" fillId="0" borderId="3" xfId="0" applyFont="1" applyBorder="1" applyAlignment="1">
      <alignment/>
    </xf>
    <xf numFmtId="0" fontId="10" fillId="0" borderId="7" xfId="0" applyNumberFormat="1" applyFont="1" applyBorder="1" applyAlignment="1" applyProtection="1">
      <alignment horizontal="left"/>
      <protection locked="0"/>
    </xf>
    <xf numFmtId="0" fontId="10" fillId="0" borderId="15" xfId="0" applyNumberFormat="1" applyFont="1" applyBorder="1" applyAlignment="1">
      <alignment horizontal="center"/>
    </xf>
    <xf numFmtId="14" fontId="10" fillId="0" borderId="16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10" fillId="0" borderId="4" xfId="0" applyNumberFormat="1" applyFont="1" applyBorder="1" applyAlignment="1">
      <alignment horizontal="left"/>
    </xf>
    <xf numFmtId="0" fontId="10" fillId="0" borderId="5" xfId="0" applyNumberFormat="1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0" fontId="10" fillId="0" borderId="6" xfId="0" applyNumberFormat="1" applyFont="1" applyBorder="1" applyAlignment="1">
      <alignment horizontal="center"/>
    </xf>
    <xf numFmtId="0" fontId="10" fillId="0" borderId="7" xfId="0" applyNumberFormat="1" applyFont="1" applyBorder="1" applyAlignment="1">
      <alignment horizontal="left"/>
    </xf>
    <xf numFmtId="2" fontId="10" fillId="0" borderId="3" xfId="0" applyNumberFormat="1" applyFont="1" applyBorder="1" applyAlignment="1" applyProtection="1">
      <alignment horizontal="left"/>
      <protection locked="0"/>
    </xf>
    <xf numFmtId="0" fontId="0" fillId="0" borderId="3" xfId="0" applyNumberFormat="1" applyFont="1" applyBorder="1" applyAlignment="1">
      <alignment horizontal="center"/>
    </xf>
    <xf numFmtId="0" fontId="10" fillId="0" borderId="9" xfId="0" applyNumberFormat="1" applyFont="1" applyBorder="1" applyAlignment="1">
      <alignment horizontal="center"/>
    </xf>
    <xf numFmtId="14" fontId="10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worksheet" Target="worksheets/sheet2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/>
              <a:t>Louisville SLF Total VOC Conc. Trends @ Select Wells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59"/>
          <c:w val="0.759"/>
          <c:h val="0.82775"/>
        </c:manualLayout>
      </c:layout>
      <c:scatterChart>
        <c:scatterStyle val="lineMarker"/>
        <c:varyColors val="0"/>
        <c:ser>
          <c:idx val="0"/>
          <c:order val="0"/>
          <c:tx>
            <c:v>MW-111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strRef>
              <c:f>'Table 1'!$B$194:$B$235</c:f>
              <c:strCache>
                <c:ptCount val="42"/>
                <c:pt idx="1">
                  <c:v>31782</c:v>
                </c:pt>
                <c:pt idx="2">
                  <c:v>32009</c:v>
                </c:pt>
                <c:pt idx="3">
                  <c:v>32037</c:v>
                </c:pt>
                <c:pt idx="4">
                  <c:v>32072</c:v>
                </c:pt>
                <c:pt idx="5">
                  <c:v>32380</c:v>
                </c:pt>
                <c:pt idx="6">
                  <c:v>32468</c:v>
                </c:pt>
                <c:pt idx="7">
                  <c:v>32714</c:v>
                </c:pt>
                <c:pt idx="8">
                  <c:v>32820</c:v>
                </c:pt>
                <c:pt idx="9">
                  <c:v>32981</c:v>
                </c:pt>
                <c:pt idx="10">
                  <c:v>33078</c:v>
                </c:pt>
                <c:pt idx="11">
                  <c:v>33190</c:v>
                </c:pt>
                <c:pt idx="12">
                  <c:v>33347</c:v>
                </c:pt>
                <c:pt idx="13">
                  <c:v>33448</c:v>
                </c:pt>
                <c:pt idx="14">
                  <c:v>33557</c:v>
                </c:pt>
                <c:pt idx="15">
                  <c:v>33715</c:v>
                </c:pt>
                <c:pt idx="16">
                  <c:v>33795</c:v>
                </c:pt>
                <c:pt idx="17">
                  <c:v>33904</c:v>
                </c:pt>
                <c:pt idx="18">
                  <c:v>34095</c:v>
                </c:pt>
                <c:pt idx="19">
                  <c:v>34176</c:v>
                </c:pt>
                <c:pt idx="20">
                  <c:v>34254</c:v>
                </c:pt>
                <c:pt idx="21">
                  <c:v>34437</c:v>
                </c:pt>
                <c:pt idx="22">
                  <c:v>34535</c:v>
                </c:pt>
                <c:pt idx="23">
                  <c:v>34634</c:v>
                </c:pt>
                <c:pt idx="24">
                  <c:v>34821</c:v>
                </c:pt>
                <c:pt idx="25">
                  <c:v>34900</c:v>
                </c:pt>
                <c:pt idx="26">
                  <c:v>35002</c:v>
                </c:pt>
                <c:pt idx="27">
                  <c:v>35180</c:v>
                </c:pt>
                <c:pt idx="28">
                  <c:v>35263</c:v>
                </c:pt>
                <c:pt idx="29">
                  <c:v>35362</c:v>
                </c:pt>
                <c:pt idx="30">
                  <c:v>35565</c:v>
                </c:pt>
                <c:pt idx="31">
                  <c:v>35643</c:v>
                </c:pt>
                <c:pt idx="32">
                  <c:v>35724</c:v>
                </c:pt>
                <c:pt idx="33">
                  <c:v>35948</c:v>
                </c:pt>
                <c:pt idx="34">
                  <c:v>36123</c:v>
                </c:pt>
                <c:pt idx="35">
                  <c:v>36271</c:v>
                </c:pt>
                <c:pt idx="36">
                  <c:v>36398</c:v>
                </c:pt>
                <c:pt idx="37">
                  <c:v>36496</c:v>
                </c:pt>
                <c:pt idx="38">
                  <c:v>36626</c:v>
                </c:pt>
                <c:pt idx="39">
                  <c:v>36767</c:v>
                </c:pt>
                <c:pt idx="40">
                  <c:v>36822</c:v>
                </c:pt>
              </c:strCache>
            </c:strRef>
          </c:xVal>
          <c:yVal>
            <c:numRef>
              <c:f>'Table 1'!$BN$194:$BN$235</c:f>
              <c:numCache>
                <c:ptCount val="42"/>
                <c:pt idx="7">
                  <c:v>126.19999999999999</c:v>
                </c:pt>
                <c:pt idx="8">
                  <c:v>146.5</c:v>
                </c:pt>
                <c:pt idx="9">
                  <c:v>172.1</c:v>
                </c:pt>
                <c:pt idx="10">
                  <c:v>133.3</c:v>
                </c:pt>
                <c:pt idx="11">
                  <c:v>56.9</c:v>
                </c:pt>
                <c:pt idx="12">
                  <c:v>49.7</c:v>
                </c:pt>
                <c:pt idx="13">
                  <c:v>33.699999999999996</c:v>
                </c:pt>
                <c:pt idx="14">
                  <c:v>20.5</c:v>
                </c:pt>
                <c:pt idx="15">
                  <c:v>11.1</c:v>
                </c:pt>
                <c:pt idx="16">
                  <c:v>5.699999999999999</c:v>
                </c:pt>
                <c:pt idx="17">
                  <c:v>9.9</c:v>
                </c:pt>
                <c:pt idx="18">
                  <c:v>7.300000000000001</c:v>
                </c:pt>
                <c:pt idx="19">
                  <c:v>1.7</c:v>
                </c:pt>
                <c:pt idx="20">
                  <c:v>3.4000000000000004</c:v>
                </c:pt>
                <c:pt idx="21">
                  <c:v>3.9</c:v>
                </c:pt>
                <c:pt idx="22">
                  <c:v>4.8</c:v>
                </c:pt>
                <c:pt idx="23">
                  <c:v>7.1</c:v>
                </c:pt>
                <c:pt idx="24">
                  <c:v>10.2</c:v>
                </c:pt>
                <c:pt idx="25">
                  <c:v>0</c:v>
                </c:pt>
                <c:pt idx="26">
                  <c:v>5.5</c:v>
                </c:pt>
                <c:pt idx="27">
                  <c:v>0</c:v>
                </c:pt>
                <c:pt idx="28">
                  <c:v>3.3</c:v>
                </c:pt>
                <c:pt idx="29">
                  <c:v>6.6</c:v>
                </c:pt>
                <c:pt idx="30">
                  <c:v>13.4</c:v>
                </c:pt>
                <c:pt idx="31">
                  <c:v>3.6</c:v>
                </c:pt>
                <c:pt idx="32">
                  <c:v>2.1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7.7</c:v>
                </c:pt>
                <c:pt idx="38">
                  <c:v>11.4</c:v>
                </c:pt>
                <c:pt idx="39">
                  <c:v>5.7</c:v>
                </c:pt>
                <c:pt idx="40">
                  <c:v>12.1</c:v>
                </c:pt>
              </c:numCache>
            </c:numRef>
          </c:yVal>
          <c:smooth val="0"/>
        </c:ser>
        <c:ser>
          <c:idx val="1"/>
          <c:order val="1"/>
          <c:tx>
            <c:v>MW-112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strRef>
              <c:f>'Table 1'!$B$236:$B$271</c:f>
              <c:strCache>
                <c:ptCount val="36"/>
                <c:pt idx="1">
                  <c:v>31971</c:v>
                </c:pt>
                <c:pt idx="2">
                  <c:v>32009</c:v>
                </c:pt>
                <c:pt idx="3">
                  <c:v>32037</c:v>
                </c:pt>
                <c:pt idx="4">
                  <c:v>32072</c:v>
                </c:pt>
                <c:pt idx="5">
                  <c:v>32381</c:v>
                </c:pt>
                <c:pt idx="6">
                  <c:v>32468</c:v>
                </c:pt>
                <c:pt idx="7">
                  <c:v>32714</c:v>
                </c:pt>
                <c:pt idx="8">
                  <c:v>32820</c:v>
                </c:pt>
                <c:pt idx="9">
                  <c:v>32981</c:v>
                </c:pt>
                <c:pt idx="10">
                  <c:v>33078</c:v>
                </c:pt>
                <c:pt idx="11">
                  <c:v>33190</c:v>
                </c:pt>
                <c:pt idx="12">
                  <c:v>33347</c:v>
                </c:pt>
                <c:pt idx="13">
                  <c:v>33448</c:v>
                </c:pt>
                <c:pt idx="14">
                  <c:v>33557</c:v>
                </c:pt>
                <c:pt idx="15">
                  <c:v>33715</c:v>
                </c:pt>
                <c:pt idx="16">
                  <c:v>33795</c:v>
                </c:pt>
                <c:pt idx="17">
                  <c:v>33904</c:v>
                </c:pt>
                <c:pt idx="18">
                  <c:v>34095</c:v>
                </c:pt>
                <c:pt idx="19">
                  <c:v>34176</c:v>
                </c:pt>
                <c:pt idx="20">
                  <c:v>34254</c:v>
                </c:pt>
                <c:pt idx="21">
                  <c:v>34437</c:v>
                </c:pt>
                <c:pt idx="22">
                  <c:v>34535</c:v>
                </c:pt>
                <c:pt idx="23">
                  <c:v>34634</c:v>
                </c:pt>
                <c:pt idx="24">
                  <c:v>34821</c:v>
                </c:pt>
                <c:pt idx="25">
                  <c:v>34900</c:v>
                </c:pt>
                <c:pt idx="26">
                  <c:v>35565</c:v>
                </c:pt>
                <c:pt idx="27">
                  <c:v>35643</c:v>
                </c:pt>
                <c:pt idx="28">
                  <c:v>35724</c:v>
                </c:pt>
                <c:pt idx="29">
                  <c:v>35948</c:v>
                </c:pt>
                <c:pt idx="30">
                  <c:v>36123</c:v>
                </c:pt>
                <c:pt idx="31">
                  <c:v>36496</c:v>
                </c:pt>
                <c:pt idx="32">
                  <c:v>36626</c:v>
                </c:pt>
                <c:pt idx="33">
                  <c:v>36768</c:v>
                </c:pt>
                <c:pt idx="34">
                  <c:v>36822</c:v>
                </c:pt>
              </c:strCache>
            </c:strRef>
          </c:xVal>
          <c:yVal>
            <c:numRef>
              <c:f>'Table 1'!$BN$236:$BN$271</c:f>
              <c:numCache>
                <c:ptCount val="36"/>
                <c:pt idx="0">
                  <c:v>0</c:v>
                </c:pt>
                <c:pt idx="7">
                  <c:v>20.400000000000002</c:v>
                </c:pt>
                <c:pt idx="8">
                  <c:v>41.5</c:v>
                </c:pt>
                <c:pt idx="9">
                  <c:v>47.199999999999996</c:v>
                </c:pt>
                <c:pt idx="10">
                  <c:v>0</c:v>
                </c:pt>
                <c:pt idx="11">
                  <c:v>0</c:v>
                </c:pt>
                <c:pt idx="12">
                  <c:v>18.7</c:v>
                </c:pt>
                <c:pt idx="13">
                  <c:v>6.300000000000001</c:v>
                </c:pt>
                <c:pt idx="14">
                  <c:v>16.1</c:v>
                </c:pt>
                <c:pt idx="15">
                  <c:v>14</c:v>
                </c:pt>
                <c:pt idx="16">
                  <c:v>3.2</c:v>
                </c:pt>
                <c:pt idx="17">
                  <c:v>4.2</c:v>
                </c:pt>
                <c:pt idx="18">
                  <c:v>6.9</c:v>
                </c:pt>
                <c:pt idx="19">
                  <c:v>16.9</c:v>
                </c:pt>
                <c:pt idx="20">
                  <c:v>2.7</c:v>
                </c:pt>
                <c:pt idx="21">
                  <c:v>10.7</c:v>
                </c:pt>
                <c:pt idx="22">
                  <c:v>36.1</c:v>
                </c:pt>
                <c:pt idx="23">
                  <c:v>80.1</c:v>
                </c:pt>
                <c:pt idx="24">
                  <c:v>73.10000000000001</c:v>
                </c:pt>
                <c:pt idx="25">
                  <c:v>65.4</c:v>
                </c:pt>
                <c:pt idx="26">
                  <c:v>58.5</c:v>
                </c:pt>
                <c:pt idx="27">
                  <c:v>106.4</c:v>
                </c:pt>
                <c:pt idx="28">
                  <c:v>83.1</c:v>
                </c:pt>
                <c:pt idx="29">
                  <c:v>61.9</c:v>
                </c:pt>
                <c:pt idx="30">
                  <c:v>81.3</c:v>
                </c:pt>
                <c:pt idx="31">
                  <c:v>53.39999999999999</c:v>
                </c:pt>
                <c:pt idx="32">
                  <c:v>51.400000000000006</c:v>
                </c:pt>
                <c:pt idx="33">
                  <c:v>49.5</c:v>
                </c:pt>
                <c:pt idx="34">
                  <c:v>45.500000000000014</c:v>
                </c:pt>
              </c:numCache>
            </c:numRef>
          </c:yVal>
          <c:smooth val="0"/>
        </c:ser>
        <c:ser>
          <c:idx val="4"/>
          <c:order val="2"/>
          <c:tx>
            <c:v>MW-211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xVal>
            <c:strRef>
              <c:f>'Table 1'!$B$468:$B$508</c:f>
              <c:strCache>
                <c:ptCount val="41"/>
                <c:pt idx="1">
                  <c:v>32009</c:v>
                </c:pt>
                <c:pt idx="2">
                  <c:v>32037</c:v>
                </c:pt>
                <c:pt idx="3">
                  <c:v>32072</c:v>
                </c:pt>
                <c:pt idx="4">
                  <c:v>32380</c:v>
                </c:pt>
                <c:pt idx="5">
                  <c:v>32468</c:v>
                </c:pt>
                <c:pt idx="6">
                  <c:v>32714</c:v>
                </c:pt>
                <c:pt idx="7">
                  <c:v>32820</c:v>
                </c:pt>
                <c:pt idx="8">
                  <c:v>32981</c:v>
                </c:pt>
                <c:pt idx="9">
                  <c:v>33078</c:v>
                </c:pt>
                <c:pt idx="10">
                  <c:v>33190</c:v>
                </c:pt>
                <c:pt idx="11">
                  <c:v>33347</c:v>
                </c:pt>
                <c:pt idx="12">
                  <c:v>33448</c:v>
                </c:pt>
                <c:pt idx="13">
                  <c:v>33557</c:v>
                </c:pt>
                <c:pt idx="14">
                  <c:v>33715</c:v>
                </c:pt>
                <c:pt idx="15">
                  <c:v>33795</c:v>
                </c:pt>
                <c:pt idx="16">
                  <c:v>33904</c:v>
                </c:pt>
                <c:pt idx="17">
                  <c:v>34095</c:v>
                </c:pt>
                <c:pt idx="18">
                  <c:v>34176</c:v>
                </c:pt>
                <c:pt idx="19">
                  <c:v>34254</c:v>
                </c:pt>
                <c:pt idx="20">
                  <c:v>34437</c:v>
                </c:pt>
                <c:pt idx="21">
                  <c:v>34535</c:v>
                </c:pt>
                <c:pt idx="22">
                  <c:v>34634</c:v>
                </c:pt>
                <c:pt idx="23">
                  <c:v>34821</c:v>
                </c:pt>
                <c:pt idx="24">
                  <c:v>34900</c:v>
                </c:pt>
                <c:pt idx="25">
                  <c:v>35002</c:v>
                </c:pt>
                <c:pt idx="26">
                  <c:v>35180</c:v>
                </c:pt>
                <c:pt idx="27">
                  <c:v>35263</c:v>
                </c:pt>
                <c:pt idx="28">
                  <c:v>35362</c:v>
                </c:pt>
                <c:pt idx="29">
                  <c:v>35565</c:v>
                </c:pt>
                <c:pt idx="30">
                  <c:v>35643</c:v>
                </c:pt>
                <c:pt idx="31">
                  <c:v>35724</c:v>
                </c:pt>
                <c:pt idx="32">
                  <c:v>35948</c:v>
                </c:pt>
                <c:pt idx="33">
                  <c:v>36123</c:v>
                </c:pt>
                <c:pt idx="34">
                  <c:v>36262</c:v>
                </c:pt>
                <c:pt idx="35">
                  <c:v>36398</c:v>
                </c:pt>
                <c:pt idx="36">
                  <c:v>36496</c:v>
                </c:pt>
                <c:pt idx="37">
                  <c:v>36626</c:v>
                </c:pt>
                <c:pt idx="38">
                  <c:v>36768</c:v>
                </c:pt>
                <c:pt idx="39">
                  <c:v>36822</c:v>
                </c:pt>
              </c:strCache>
            </c:strRef>
          </c:xVal>
          <c:yVal>
            <c:numRef>
              <c:f>'Table 1'!$BN$468:$BN$508</c:f>
              <c:numCache>
                <c:ptCount val="41"/>
                <c:pt idx="0">
                  <c:v>0</c:v>
                </c:pt>
                <c:pt idx="6">
                  <c:v>78.50000000000001</c:v>
                </c:pt>
                <c:pt idx="7">
                  <c:v>144.2</c:v>
                </c:pt>
                <c:pt idx="8">
                  <c:v>73</c:v>
                </c:pt>
                <c:pt idx="9">
                  <c:v>78</c:v>
                </c:pt>
                <c:pt idx="10">
                  <c:v>100.9</c:v>
                </c:pt>
                <c:pt idx="11">
                  <c:v>85.8</c:v>
                </c:pt>
                <c:pt idx="12">
                  <c:v>113.10000000000001</c:v>
                </c:pt>
                <c:pt idx="13">
                  <c:v>127.60000000000001</c:v>
                </c:pt>
                <c:pt idx="14">
                  <c:v>10.5</c:v>
                </c:pt>
                <c:pt idx="15">
                  <c:v>109.69999999999999</c:v>
                </c:pt>
                <c:pt idx="16">
                  <c:v>91.8</c:v>
                </c:pt>
                <c:pt idx="17">
                  <c:v>113.19999999999999</c:v>
                </c:pt>
                <c:pt idx="18">
                  <c:v>59.09999999999999</c:v>
                </c:pt>
                <c:pt idx="19">
                  <c:v>49.900000000000006</c:v>
                </c:pt>
                <c:pt idx="20">
                  <c:v>67.2</c:v>
                </c:pt>
                <c:pt idx="21">
                  <c:v>82.89999999999999</c:v>
                </c:pt>
                <c:pt idx="22">
                  <c:v>69.2</c:v>
                </c:pt>
                <c:pt idx="23">
                  <c:v>45.800000000000004</c:v>
                </c:pt>
                <c:pt idx="24">
                  <c:v>15.799999999999999</c:v>
                </c:pt>
                <c:pt idx="25">
                  <c:v>25.900000000000002</c:v>
                </c:pt>
                <c:pt idx="26">
                  <c:v>27.400000000000002</c:v>
                </c:pt>
                <c:pt idx="27">
                  <c:v>41.300000000000004</c:v>
                </c:pt>
                <c:pt idx="28">
                  <c:v>26.5</c:v>
                </c:pt>
                <c:pt idx="29">
                  <c:v>18.499999999999996</c:v>
                </c:pt>
                <c:pt idx="30">
                  <c:v>25.499999999999996</c:v>
                </c:pt>
                <c:pt idx="31">
                  <c:v>16.2</c:v>
                </c:pt>
                <c:pt idx="32">
                  <c:v>7.3</c:v>
                </c:pt>
                <c:pt idx="33">
                  <c:v>9.62</c:v>
                </c:pt>
                <c:pt idx="35">
                  <c:v>23.1</c:v>
                </c:pt>
                <c:pt idx="36">
                  <c:v>25.899999999999995</c:v>
                </c:pt>
                <c:pt idx="37">
                  <c:v>19</c:v>
                </c:pt>
                <c:pt idx="38">
                  <c:v>11.5</c:v>
                </c:pt>
                <c:pt idx="39">
                  <c:v>10.600000000000003</c:v>
                </c:pt>
              </c:numCache>
            </c:numRef>
          </c:yVal>
          <c:smooth val="0"/>
        </c:ser>
        <c:ser>
          <c:idx val="5"/>
          <c:order val="3"/>
          <c:tx>
            <c:v>MW-213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strRef>
              <c:f>'Table 1'!$B$509:$B$549</c:f>
              <c:strCache>
                <c:ptCount val="41"/>
                <c:pt idx="1">
                  <c:v>31971</c:v>
                </c:pt>
                <c:pt idx="2">
                  <c:v>32009</c:v>
                </c:pt>
                <c:pt idx="3">
                  <c:v>32038</c:v>
                </c:pt>
                <c:pt idx="4">
                  <c:v>32072</c:v>
                </c:pt>
                <c:pt idx="5">
                  <c:v>32381</c:v>
                </c:pt>
                <c:pt idx="6">
                  <c:v>32468</c:v>
                </c:pt>
                <c:pt idx="7">
                  <c:v>32714</c:v>
                </c:pt>
                <c:pt idx="8">
                  <c:v>32820</c:v>
                </c:pt>
                <c:pt idx="9">
                  <c:v>32981</c:v>
                </c:pt>
                <c:pt idx="10">
                  <c:v>33078</c:v>
                </c:pt>
                <c:pt idx="11">
                  <c:v>33190</c:v>
                </c:pt>
                <c:pt idx="12">
                  <c:v>33347</c:v>
                </c:pt>
                <c:pt idx="13">
                  <c:v>33448</c:v>
                </c:pt>
                <c:pt idx="14">
                  <c:v>33557</c:v>
                </c:pt>
                <c:pt idx="15">
                  <c:v>33715</c:v>
                </c:pt>
                <c:pt idx="16">
                  <c:v>33795</c:v>
                </c:pt>
                <c:pt idx="17">
                  <c:v>33904</c:v>
                </c:pt>
                <c:pt idx="18">
                  <c:v>34095</c:v>
                </c:pt>
                <c:pt idx="19">
                  <c:v>34176</c:v>
                </c:pt>
                <c:pt idx="20">
                  <c:v>34254</c:v>
                </c:pt>
                <c:pt idx="21">
                  <c:v>34437</c:v>
                </c:pt>
                <c:pt idx="22">
                  <c:v>34535</c:v>
                </c:pt>
                <c:pt idx="23">
                  <c:v>34634</c:v>
                </c:pt>
                <c:pt idx="24">
                  <c:v>34821</c:v>
                </c:pt>
                <c:pt idx="25">
                  <c:v>34900</c:v>
                </c:pt>
                <c:pt idx="26">
                  <c:v>35002</c:v>
                </c:pt>
                <c:pt idx="27">
                  <c:v>35180</c:v>
                </c:pt>
                <c:pt idx="28">
                  <c:v>35263</c:v>
                </c:pt>
                <c:pt idx="29">
                  <c:v>35362</c:v>
                </c:pt>
                <c:pt idx="30">
                  <c:v>35565</c:v>
                </c:pt>
                <c:pt idx="31">
                  <c:v>35643</c:v>
                </c:pt>
                <c:pt idx="32">
                  <c:v>35724</c:v>
                </c:pt>
                <c:pt idx="33">
                  <c:v>35948</c:v>
                </c:pt>
                <c:pt idx="34">
                  <c:v>36124</c:v>
                </c:pt>
                <c:pt idx="35">
                  <c:v>36263</c:v>
                </c:pt>
                <c:pt idx="36">
                  <c:v>36398</c:v>
                </c:pt>
                <c:pt idx="37">
                  <c:v>36496</c:v>
                </c:pt>
                <c:pt idx="38">
                  <c:v>36626</c:v>
                </c:pt>
                <c:pt idx="39">
                  <c:v>36822</c:v>
                </c:pt>
              </c:strCache>
            </c:strRef>
          </c:xVal>
          <c:yVal>
            <c:numRef>
              <c:f>'Table 1'!$BN$509:$BN$549</c:f>
              <c:numCache>
                <c:ptCount val="41"/>
                <c:pt idx="0">
                  <c:v>0</c:v>
                </c:pt>
                <c:pt idx="7">
                  <c:v>52.49999999999999</c:v>
                </c:pt>
                <c:pt idx="8">
                  <c:v>19.1</c:v>
                </c:pt>
                <c:pt idx="9">
                  <c:v>15.599999999999998</c:v>
                </c:pt>
                <c:pt idx="10">
                  <c:v>11</c:v>
                </c:pt>
                <c:pt idx="11">
                  <c:v>14.7</c:v>
                </c:pt>
                <c:pt idx="12">
                  <c:v>3</c:v>
                </c:pt>
                <c:pt idx="13">
                  <c:v>3.5000000000000004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9.1</c:v>
                </c:pt>
                <c:pt idx="19">
                  <c:v>0</c:v>
                </c:pt>
                <c:pt idx="20">
                  <c:v>6.3</c:v>
                </c:pt>
                <c:pt idx="21">
                  <c:v>0</c:v>
                </c:pt>
                <c:pt idx="22">
                  <c:v>0</c:v>
                </c:pt>
                <c:pt idx="23">
                  <c:v>13.499999999999998</c:v>
                </c:pt>
                <c:pt idx="24">
                  <c:v>2</c:v>
                </c:pt>
                <c:pt idx="25">
                  <c:v>11</c:v>
                </c:pt>
                <c:pt idx="26">
                  <c:v>41.3</c:v>
                </c:pt>
                <c:pt idx="27">
                  <c:v>20.8</c:v>
                </c:pt>
                <c:pt idx="28">
                  <c:v>26.3</c:v>
                </c:pt>
                <c:pt idx="29">
                  <c:v>20.699999999999996</c:v>
                </c:pt>
                <c:pt idx="30">
                  <c:v>70.7</c:v>
                </c:pt>
                <c:pt idx="31">
                  <c:v>22</c:v>
                </c:pt>
                <c:pt idx="32">
                  <c:v>21.5</c:v>
                </c:pt>
                <c:pt idx="33">
                  <c:v>0</c:v>
                </c:pt>
                <c:pt idx="34">
                  <c:v>8.4</c:v>
                </c:pt>
                <c:pt idx="36">
                  <c:v>13.5</c:v>
                </c:pt>
                <c:pt idx="37">
                  <c:v>9.3</c:v>
                </c:pt>
                <c:pt idx="38">
                  <c:v>9.8</c:v>
                </c:pt>
                <c:pt idx="39">
                  <c:v>6.000000000000001</c:v>
                </c:pt>
              </c:numCache>
            </c:numRef>
          </c:yVal>
          <c:smooth val="0"/>
        </c:ser>
        <c:axId val="51303187"/>
        <c:axId val="59075500"/>
      </c:scatterChart>
      <c:valAx>
        <c:axId val="513031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59075500"/>
        <c:crosses val="autoZero"/>
        <c:crossBetween val="midCat"/>
        <c:dispUnits/>
        <c:majorUnit val="1200"/>
      </c:valAx>
      <c:valAx>
        <c:axId val="59075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Conc. ug/l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51303187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56"/>
          <c:w val="0.17525"/>
          <c:h val="0.4167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Houston County VOC Concentrations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1'!$B$63:$B$259</c:f>
              <c:strCache/>
            </c:strRef>
          </c:cat>
          <c:val>
            <c:numRef>
              <c:f>'Table 1'!$BD$63:$BD$259</c:f>
              <c:numCache/>
            </c:numRef>
          </c:val>
          <c:smooth val="0"/>
        </c:ser>
        <c:marker val="1"/>
        <c:axId val="43007325"/>
        <c:axId val="51521606"/>
      </c:lineChart>
      <c:lineChart>
        <c:grouping val="standard"/>
        <c:varyColors val="0"/>
        <c:marker val="1"/>
        <c:axId val="61041271"/>
        <c:axId val="12500528"/>
      </c:lineChart>
      <c:catAx>
        <c:axId val="43007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521606"/>
        <c:crosses val="autoZero"/>
        <c:auto val="0"/>
        <c:lblOffset val="100"/>
        <c:noMultiLvlLbl val="0"/>
      </c:catAx>
      <c:valAx>
        <c:axId val="515216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007325"/>
        <c:crossesAt val="1"/>
        <c:crossBetween val="between"/>
        <c:dispUnits/>
      </c:valAx>
      <c:catAx>
        <c:axId val="61041271"/>
        <c:scaling>
          <c:orientation val="minMax"/>
        </c:scaling>
        <c:axPos val="b"/>
        <c:delete val="1"/>
        <c:majorTickMark val="in"/>
        <c:minorTickMark val="none"/>
        <c:tickLblPos val="nextTo"/>
        <c:crossAx val="12500528"/>
        <c:crosses val="autoZero"/>
        <c:auto val="0"/>
        <c:lblOffset val="100"/>
        <c:noMultiLvlLbl val="0"/>
      </c:catAx>
      <c:valAx>
        <c:axId val="125005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041271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Houston County Water Elevations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1'!$B$35:$B$259</c:f>
              <c:strCache/>
            </c:strRef>
          </c:cat>
          <c:val>
            <c:numRef>
              <c:f>'Table 1'!$BQ$35:$BQ$259</c:f>
              <c:numCache/>
            </c:numRef>
          </c:val>
          <c:smooth val="0"/>
        </c:ser>
        <c:marker val="1"/>
        <c:axId val="45395889"/>
        <c:axId val="5909818"/>
      </c:lineChart>
      <c:catAx>
        <c:axId val="45395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09818"/>
        <c:crosses val="autoZero"/>
        <c:auto val="0"/>
        <c:lblOffset val="100"/>
        <c:noMultiLvlLbl val="0"/>
      </c:catAx>
      <c:valAx>
        <c:axId val="5909818"/>
        <c:scaling>
          <c:orientation val="minMax"/>
          <c:min val="660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5395889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Houston County Water Elevations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1'!$B$63:$B$259</c:f>
              <c:strCache/>
            </c:strRef>
          </c:cat>
          <c:val>
            <c:numRef>
              <c:f>'Table 1'!$BQ$63:$BQ$259</c:f>
              <c:numCache/>
            </c:numRef>
          </c:val>
          <c:smooth val="0"/>
        </c:ser>
        <c:marker val="1"/>
        <c:axId val="53188363"/>
        <c:axId val="8933220"/>
      </c:lineChart>
      <c:catAx>
        <c:axId val="53188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933220"/>
        <c:crosses val="autoZero"/>
        <c:auto val="0"/>
        <c:lblOffset val="100"/>
        <c:noMultiLvlLbl val="0"/>
      </c:catAx>
      <c:valAx>
        <c:axId val="8933220"/>
        <c:scaling>
          <c:orientation val="minMax"/>
          <c:min val="66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188363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/>
              <a:t>Louisville SLF Total VOC Conc. Trends @ Select Wells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59"/>
          <c:w val="0.759"/>
          <c:h val="0.82775"/>
        </c:manualLayout>
      </c:layout>
      <c:scatterChart>
        <c:scatterStyle val="lineMarker"/>
        <c:varyColors val="0"/>
        <c:ser>
          <c:idx val="1"/>
          <c:order val="0"/>
          <c:tx>
            <c:v>MW-112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strRef>
              <c:f>'Table 1'!$B$236:$B$271</c:f>
              <c:strCache>
                <c:ptCount val="36"/>
                <c:pt idx="1">
                  <c:v>31971</c:v>
                </c:pt>
                <c:pt idx="2">
                  <c:v>32009</c:v>
                </c:pt>
                <c:pt idx="3">
                  <c:v>32037</c:v>
                </c:pt>
                <c:pt idx="4">
                  <c:v>32072</c:v>
                </c:pt>
                <c:pt idx="5">
                  <c:v>32381</c:v>
                </c:pt>
                <c:pt idx="6">
                  <c:v>32468</c:v>
                </c:pt>
                <c:pt idx="7">
                  <c:v>32714</c:v>
                </c:pt>
                <c:pt idx="8">
                  <c:v>32820</c:v>
                </c:pt>
                <c:pt idx="9">
                  <c:v>32981</c:v>
                </c:pt>
                <c:pt idx="10">
                  <c:v>33078</c:v>
                </c:pt>
                <c:pt idx="11">
                  <c:v>33190</c:v>
                </c:pt>
                <c:pt idx="12">
                  <c:v>33347</c:v>
                </c:pt>
                <c:pt idx="13">
                  <c:v>33448</c:v>
                </c:pt>
                <c:pt idx="14">
                  <c:v>33557</c:v>
                </c:pt>
                <c:pt idx="15">
                  <c:v>33715</c:v>
                </c:pt>
                <c:pt idx="16">
                  <c:v>33795</c:v>
                </c:pt>
                <c:pt idx="17">
                  <c:v>33904</c:v>
                </c:pt>
                <c:pt idx="18">
                  <c:v>34095</c:v>
                </c:pt>
                <c:pt idx="19">
                  <c:v>34176</c:v>
                </c:pt>
                <c:pt idx="20">
                  <c:v>34254</c:v>
                </c:pt>
                <c:pt idx="21">
                  <c:v>34437</c:v>
                </c:pt>
                <c:pt idx="22">
                  <c:v>34535</c:v>
                </c:pt>
                <c:pt idx="23">
                  <c:v>34634</c:v>
                </c:pt>
                <c:pt idx="24">
                  <c:v>34821</c:v>
                </c:pt>
                <c:pt idx="25">
                  <c:v>34900</c:v>
                </c:pt>
                <c:pt idx="26">
                  <c:v>35565</c:v>
                </c:pt>
                <c:pt idx="27">
                  <c:v>35643</c:v>
                </c:pt>
                <c:pt idx="28">
                  <c:v>35724</c:v>
                </c:pt>
                <c:pt idx="29">
                  <c:v>35948</c:v>
                </c:pt>
                <c:pt idx="30">
                  <c:v>36123</c:v>
                </c:pt>
                <c:pt idx="31">
                  <c:v>36496</c:v>
                </c:pt>
                <c:pt idx="32">
                  <c:v>36626</c:v>
                </c:pt>
                <c:pt idx="33">
                  <c:v>36768</c:v>
                </c:pt>
                <c:pt idx="34">
                  <c:v>36822</c:v>
                </c:pt>
              </c:strCache>
            </c:strRef>
          </c:xVal>
          <c:yVal>
            <c:numRef>
              <c:f>'Table 1'!$BN$236:$BN$271</c:f>
              <c:numCache>
                <c:ptCount val="36"/>
                <c:pt idx="0">
                  <c:v>0</c:v>
                </c:pt>
                <c:pt idx="7">
                  <c:v>20.400000000000002</c:v>
                </c:pt>
                <c:pt idx="8">
                  <c:v>41.5</c:v>
                </c:pt>
                <c:pt idx="9">
                  <c:v>47.199999999999996</c:v>
                </c:pt>
                <c:pt idx="10">
                  <c:v>0</c:v>
                </c:pt>
                <c:pt idx="11">
                  <c:v>0</c:v>
                </c:pt>
                <c:pt idx="12">
                  <c:v>18.7</c:v>
                </c:pt>
                <c:pt idx="13">
                  <c:v>6.300000000000001</c:v>
                </c:pt>
                <c:pt idx="14">
                  <c:v>16.1</c:v>
                </c:pt>
                <c:pt idx="15">
                  <c:v>14</c:v>
                </c:pt>
                <c:pt idx="16">
                  <c:v>3.2</c:v>
                </c:pt>
                <c:pt idx="17">
                  <c:v>4.2</c:v>
                </c:pt>
                <c:pt idx="18">
                  <c:v>6.9</c:v>
                </c:pt>
                <c:pt idx="19">
                  <c:v>16.9</c:v>
                </c:pt>
                <c:pt idx="20">
                  <c:v>2.7</c:v>
                </c:pt>
                <c:pt idx="21">
                  <c:v>10.7</c:v>
                </c:pt>
                <c:pt idx="22">
                  <c:v>36.1</c:v>
                </c:pt>
                <c:pt idx="23">
                  <c:v>80.1</c:v>
                </c:pt>
                <c:pt idx="24">
                  <c:v>73.10000000000001</c:v>
                </c:pt>
                <c:pt idx="25">
                  <c:v>65.4</c:v>
                </c:pt>
                <c:pt idx="26">
                  <c:v>58.5</c:v>
                </c:pt>
                <c:pt idx="27">
                  <c:v>106.4</c:v>
                </c:pt>
                <c:pt idx="28">
                  <c:v>83.1</c:v>
                </c:pt>
                <c:pt idx="29">
                  <c:v>61.9</c:v>
                </c:pt>
                <c:pt idx="30">
                  <c:v>81.3</c:v>
                </c:pt>
                <c:pt idx="31">
                  <c:v>53.39999999999999</c:v>
                </c:pt>
                <c:pt idx="32">
                  <c:v>51.400000000000006</c:v>
                </c:pt>
                <c:pt idx="33">
                  <c:v>49.5</c:v>
                </c:pt>
                <c:pt idx="34">
                  <c:v>45.500000000000014</c:v>
                </c:pt>
              </c:numCache>
            </c:numRef>
          </c:yVal>
          <c:smooth val="0"/>
        </c:ser>
        <c:ser>
          <c:idx val="3"/>
          <c:order val="1"/>
          <c:tx>
            <c:v>MW-114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'Table 1'!$B$313:$B$354</c:f>
              <c:strCache>
                <c:ptCount val="42"/>
                <c:pt idx="1">
                  <c:v>31971</c:v>
                </c:pt>
                <c:pt idx="2">
                  <c:v>32009</c:v>
                </c:pt>
                <c:pt idx="3">
                  <c:v>32037</c:v>
                </c:pt>
                <c:pt idx="4">
                  <c:v>32072</c:v>
                </c:pt>
                <c:pt idx="5">
                  <c:v>32381</c:v>
                </c:pt>
                <c:pt idx="6">
                  <c:v>32468</c:v>
                </c:pt>
                <c:pt idx="7">
                  <c:v>32714</c:v>
                </c:pt>
                <c:pt idx="8">
                  <c:v>32820</c:v>
                </c:pt>
                <c:pt idx="9">
                  <c:v>32981</c:v>
                </c:pt>
                <c:pt idx="10">
                  <c:v>33078</c:v>
                </c:pt>
                <c:pt idx="11">
                  <c:v>33190</c:v>
                </c:pt>
                <c:pt idx="12">
                  <c:v>33347</c:v>
                </c:pt>
                <c:pt idx="13">
                  <c:v>33448</c:v>
                </c:pt>
                <c:pt idx="14">
                  <c:v>33557</c:v>
                </c:pt>
                <c:pt idx="15">
                  <c:v>33715</c:v>
                </c:pt>
                <c:pt idx="16">
                  <c:v>33795</c:v>
                </c:pt>
                <c:pt idx="17">
                  <c:v>33904</c:v>
                </c:pt>
                <c:pt idx="18">
                  <c:v>34095</c:v>
                </c:pt>
                <c:pt idx="19">
                  <c:v>34176</c:v>
                </c:pt>
                <c:pt idx="20">
                  <c:v>34254</c:v>
                </c:pt>
                <c:pt idx="21">
                  <c:v>34437</c:v>
                </c:pt>
                <c:pt idx="22">
                  <c:v>34535</c:v>
                </c:pt>
                <c:pt idx="23">
                  <c:v>34634</c:v>
                </c:pt>
                <c:pt idx="24">
                  <c:v>34821</c:v>
                </c:pt>
                <c:pt idx="25">
                  <c:v>34900</c:v>
                </c:pt>
                <c:pt idx="26">
                  <c:v>35002</c:v>
                </c:pt>
                <c:pt idx="27">
                  <c:v>35180</c:v>
                </c:pt>
                <c:pt idx="28">
                  <c:v>35263</c:v>
                </c:pt>
                <c:pt idx="29">
                  <c:v>35362</c:v>
                </c:pt>
                <c:pt idx="30">
                  <c:v>35565</c:v>
                </c:pt>
                <c:pt idx="31">
                  <c:v>35643</c:v>
                </c:pt>
                <c:pt idx="32">
                  <c:v>35724</c:v>
                </c:pt>
                <c:pt idx="33">
                  <c:v>35948</c:v>
                </c:pt>
                <c:pt idx="34">
                  <c:v>36123</c:v>
                </c:pt>
                <c:pt idx="35">
                  <c:v>36263</c:v>
                </c:pt>
                <c:pt idx="36">
                  <c:v>36397</c:v>
                </c:pt>
                <c:pt idx="37">
                  <c:v>36496</c:v>
                </c:pt>
                <c:pt idx="38">
                  <c:v>36626</c:v>
                </c:pt>
                <c:pt idx="39">
                  <c:v>36767</c:v>
                </c:pt>
                <c:pt idx="40">
                  <c:v>36822</c:v>
                </c:pt>
              </c:strCache>
            </c:strRef>
          </c:xVal>
          <c:yVal>
            <c:numRef>
              <c:f>'Table 1'!$BN$313:$BN$354</c:f>
              <c:numCache>
                <c:ptCount val="42"/>
                <c:pt idx="0">
                  <c:v>0</c:v>
                </c:pt>
                <c:pt idx="7">
                  <c:v>68.39999999999999</c:v>
                </c:pt>
                <c:pt idx="8">
                  <c:v>105.3</c:v>
                </c:pt>
                <c:pt idx="9">
                  <c:v>140.59999999999997</c:v>
                </c:pt>
                <c:pt idx="10">
                  <c:v>106.80000000000003</c:v>
                </c:pt>
                <c:pt idx="11">
                  <c:v>71.6</c:v>
                </c:pt>
                <c:pt idx="12">
                  <c:v>83.5</c:v>
                </c:pt>
                <c:pt idx="13">
                  <c:v>87</c:v>
                </c:pt>
                <c:pt idx="14">
                  <c:v>105</c:v>
                </c:pt>
                <c:pt idx="15">
                  <c:v>79.5</c:v>
                </c:pt>
                <c:pt idx="16">
                  <c:v>64.89999999999999</c:v>
                </c:pt>
                <c:pt idx="17">
                  <c:v>256.5</c:v>
                </c:pt>
                <c:pt idx="18">
                  <c:v>66.1</c:v>
                </c:pt>
                <c:pt idx="19">
                  <c:v>54.2</c:v>
                </c:pt>
                <c:pt idx="20">
                  <c:v>45.800000000000004</c:v>
                </c:pt>
                <c:pt idx="21">
                  <c:v>71.5</c:v>
                </c:pt>
                <c:pt idx="22">
                  <c:v>64.2</c:v>
                </c:pt>
                <c:pt idx="23">
                  <c:v>80.80000000000001</c:v>
                </c:pt>
                <c:pt idx="24">
                  <c:v>91.60000000000001</c:v>
                </c:pt>
                <c:pt idx="25">
                  <c:v>92.1</c:v>
                </c:pt>
                <c:pt idx="26">
                  <c:v>103.29999999999997</c:v>
                </c:pt>
                <c:pt idx="27">
                  <c:v>54.8</c:v>
                </c:pt>
                <c:pt idx="28">
                  <c:v>75.89999999999999</c:v>
                </c:pt>
                <c:pt idx="29">
                  <c:v>106.30000000000001</c:v>
                </c:pt>
                <c:pt idx="30">
                  <c:v>72.2</c:v>
                </c:pt>
                <c:pt idx="31">
                  <c:v>100</c:v>
                </c:pt>
                <c:pt idx="32">
                  <c:v>91.40000000000002</c:v>
                </c:pt>
                <c:pt idx="33">
                  <c:v>68.3</c:v>
                </c:pt>
                <c:pt idx="34">
                  <c:v>130.31</c:v>
                </c:pt>
                <c:pt idx="36">
                  <c:v>250.20000000000002</c:v>
                </c:pt>
                <c:pt idx="37">
                  <c:v>232.60000000000002</c:v>
                </c:pt>
                <c:pt idx="38">
                  <c:v>318.49999999999994</c:v>
                </c:pt>
                <c:pt idx="39">
                  <c:v>143.10000000000005</c:v>
                </c:pt>
                <c:pt idx="40">
                  <c:v>198.90000000000003</c:v>
                </c:pt>
              </c:numCache>
            </c:numRef>
          </c:yVal>
          <c:smooth val="0"/>
        </c:ser>
        <c:ser>
          <c:idx val="4"/>
          <c:order val="2"/>
          <c:tx>
            <c:v>MW-211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xVal>
            <c:strRef>
              <c:f>'Table 1'!$B$468:$B$508</c:f>
              <c:strCache>
                <c:ptCount val="41"/>
                <c:pt idx="1">
                  <c:v>32009</c:v>
                </c:pt>
                <c:pt idx="2">
                  <c:v>32037</c:v>
                </c:pt>
                <c:pt idx="3">
                  <c:v>32072</c:v>
                </c:pt>
                <c:pt idx="4">
                  <c:v>32380</c:v>
                </c:pt>
                <c:pt idx="5">
                  <c:v>32468</c:v>
                </c:pt>
                <c:pt idx="6">
                  <c:v>32714</c:v>
                </c:pt>
                <c:pt idx="7">
                  <c:v>32820</c:v>
                </c:pt>
                <c:pt idx="8">
                  <c:v>32981</c:v>
                </c:pt>
                <c:pt idx="9">
                  <c:v>33078</c:v>
                </c:pt>
                <c:pt idx="10">
                  <c:v>33190</c:v>
                </c:pt>
                <c:pt idx="11">
                  <c:v>33347</c:v>
                </c:pt>
                <c:pt idx="12">
                  <c:v>33448</c:v>
                </c:pt>
                <c:pt idx="13">
                  <c:v>33557</c:v>
                </c:pt>
                <c:pt idx="14">
                  <c:v>33715</c:v>
                </c:pt>
                <c:pt idx="15">
                  <c:v>33795</c:v>
                </c:pt>
                <c:pt idx="16">
                  <c:v>33904</c:v>
                </c:pt>
                <c:pt idx="17">
                  <c:v>34095</c:v>
                </c:pt>
                <c:pt idx="18">
                  <c:v>34176</c:v>
                </c:pt>
                <c:pt idx="19">
                  <c:v>34254</c:v>
                </c:pt>
                <c:pt idx="20">
                  <c:v>34437</c:v>
                </c:pt>
                <c:pt idx="21">
                  <c:v>34535</c:v>
                </c:pt>
                <c:pt idx="22">
                  <c:v>34634</c:v>
                </c:pt>
                <c:pt idx="23">
                  <c:v>34821</c:v>
                </c:pt>
                <c:pt idx="24">
                  <c:v>34900</c:v>
                </c:pt>
                <c:pt idx="25">
                  <c:v>35002</c:v>
                </c:pt>
                <c:pt idx="26">
                  <c:v>35180</c:v>
                </c:pt>
                <c:pt idx="27">
                  <c:v>35263</c:v>
                </c:pt>
                <c:pt idx="28">
                  <c:v>35362</c:v>
                </c:pt>
                <c:pt idx="29">
                  <c:v>35565</c:v>
                </c:pt>
                <c:pt idx="30">
                  <c:v>35643</c:v>
                </c:pt>
                <c:pt idx="31">
                  <c:v>35724</c:v>
                </c:pt>
                <c:pt idx="32">
                  <c:v>35948</c:v>
                </c:pt>
                <c:pt idx="33">
                  <c:v>36123</c:v>
                </c:pt>
                <c:pt idx="34">
                  <c:v>36262</c:v>
                </c:pt>
                <c:pt idx="35">
                  <c:v>36398</c:v>
                </c:pt>
                <c:pt idx="36">
                  <c:v>36496</c:v>
                </c:pt>
                <c:pt idx="37">
                  <c:v>36626</c:v>
                </c:pt>
                <c:pt idx="38">
                  <c:v>36768</c:v>
                </c:pt>
                <c:pt idx="39">
                  <c:v>36822</c:v>
                </c:pt>
              </c:strCache>
            </c:strRef>
          </c:xVal>
          <c:yVal>
            <c:numRef>
              <c:f>'Table 1'!$BN$468:$BN$508</c:f>
              <c:numCache>
                <c:ptCount val="41"/>
                <c:pt idx="0">
                  <c:v>0</c:v>
                </c:pt>
                <c:pt idx="6">
                  <c:v>78.50000000000001</c:v>
                </c:pt>
                <c:pt idx="7">
                  <c:v>144.2</c:v>
                </c:pt>
                <c:pt idx="8">
                  <c:v>73</c:v>
                </c:pt>
                <c:pt idx="9">
                  <c:v>78</c:v>
                </c:pt>
                <c:pt idx="10">
                  <c:v>100.9</c:v>
                </c:pt>
                <c:pt idx="11">
                  <c:v>85.8</c:v>
                </c:pt>
                <c:pt idx="12">
                  <c:v>113.10000000000001</c:v>
                </c:pt>
                <c:pt idx="13">
                  <c:v>127.60000000000001</c:v>
                </c:pt>
                <c:pt idx="14">
                  <c:v>10.5</c:v>
                </c:pt>
                <c:pt idx="15">
                  <c:v>109.69999999999999</c:v>
                </c:pt>
                <c:pt idx="16">
                  <c:v>91.8</c:v>
                </c:pt>
                <c:pt idx="17">
                  <c:v>113.19999999999999</c:v>
                </c:pt>
                <c:pt idx="18">
                  <c:v>59.09999999999999</c:v>
                </c:pt>
                <c:pt idx="19">
                  <c:v>49.900000000000006</c:v>
                </c:pt>
                <c:pt idx="20">
                  <c:v>67.2</c:v>
                </c:pt>
                <c:pt idx="21">
                  <c:v>82.89999999999999</c:v>
                </c:pt>
                <c:pt idx="22">
                  <c:v>69.2</c:v>
                </c:pt>
                <c:pt idx="23">
                  <c:v>45.800000000000004</c:v>
                </c:pt>
                <c:pt idx="24">
                  <c:v>15.799999999999999</c:v>
                </c:pt>
                <c:pt idx="25">
                  <c:v>25.900000000000002</c:v>
                </c:pt>
                <c:pt idx="26">
                  <c:v>27.400000000000002</c:v>
                </c:pt>
                <c:pt idx="27">
                  <c:v>41.300000000000004</c:v>
                </c:pt>
                <c:pt idx="28">
                  <c:v>26.5</c:v>
                </c:pt>
                <c:pt idx="29">
                  <c:v>18.499999999999996</c:v>
                </c:pt>
                <c:pt idx="30">
                  <c:v>25.499999999999996</c:v>
                </c:pt>
                <c:pt idx="31">
                  <c:v>16.2</c:v>
                </c:pt>
                <c:pt idx="32">
                  <c:v>7.3</c:v>
                </c:pt>
                <c:pt idx="33">
                  <c:v>9.62</c:v>
                </c:pt>
                <c:pt idx="35">
                  <c:v>23.1</c:v>
                </c:pt>
                <c:pt idx="36">
                  <c:v>25.899999999999995</c:v>
                </c:pt>
                <c:pt idx="37">
                  <c:v>19</c:v>
                </c:pt>
                <c:pt idx="38">
                  <c:v>11.5</c:v>
                </c:pt>
                <c:pt idx="39">
                  <c:v>10.600000000000003</c:v>
                </c:pt>
              </c:numCache>
            </c:numRef>
          </c:yVal>
          <c:smooth val="0"/>
        </c:ser>
        <c:ser>
          <c:idx val="2"/>
          <c:order val="3"/>
          <c:tx>
            <c:v>MW-113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'Table 1'!$B$272:$B$312</c:f>
              <c:strCache>
                <c:ptCount val="41"/>
                <c:pt idx="1">
                  <c:v>31971</c:v>
                </c:pt>
                <c:pt idx="2">
                  <c:v>32009</c:v>
                </c:pt>
                <c:pt idx="3">
                  <c:v>32038</c:v>
                </c:pt>
                <c:pt idx="4">
                  <c:v>32072</c:v>
                </c:pt>
                <c:pt idx="5">
                  <c:v>32381</c:v>
                </c:pt>
                <c:pt idx="6">
                  <c:v>32468</c:v>
                </c:pt>
                <c:pt idx="7">
                  <c:v>32714</c:v>
                </c:pt>
                <c:pt idx="8">
                  <c:v>32820</c:v>
                </c:pt>
                <c:pt idx="9">
                  <c:v>32981</c:v>
                </c:pt>
                <c:pt idx="10">
                  <c:v>33078</c:v>
                </c:pt>
                <c:pt idx="11">
                  <c:v>33190</c:v>
                </c:pt>
                <c:pt idx="12">
                  <c:v>33347</c:v>
                </c:pt>
                <c:pt idx="13">
                  <c:v>33448</c:v>
                </c:pt>
                <c:pt idx="14">
                  <c:v>33557</c:v>
                </c:pt>
                <c:pt idx="15">
                  <c:v>33715</c:v>
                </c:pt>
                <c:pt idx="16">
                  <c:v>33795</c:v>
                </c:pt>
                <c:pt idx="17">
                  <c:v>33904</c:v>
                </c:pt>
                <c:pt idx="18">
                  <c:v>34095</c:v>
                </c:pt>
                <c:pt idx="19">
                  <c:v>34176</c:v>
                </c:pt>
                <c:pt idx="20">
                  <c:v>34254</c:v>
                </c:pt>
                <c:pt idx="21">
                  <c:v>34437</c:v>
                </c:pt>
                <c:pt idx="22">
                  <c:v>34535</c:v>
                </c:pt>
                <c:pt idx="23">
                  <c:v>34634</c:v>
                </c:pt>
                <c:pt idx="24">
                  <c:v>34821</c:v>
                </c:pt>
                <c:pt idx="25">
                  <c:v>34900</c:v>
                </c:pt>
                <c:pt idx="26">
                  <c:v>35002</c:v>
                </c:pt>
                <c:pt idx="27">
                  <c:v>35180</c:v>
                </c:pt>
                <c:pt idx="28">
                  <c:v>35263</c:v>
                </c:pt>
                <c:pt idx="29">
                  <c:v>35362</c:v>
                </c:pt>
                <c:pt idx="30">
                  <c:v>35565</c:v>
                </c:pt>
                <c:pt idx="31">
                  <c:v>35643</c:v>
                </c:pt>
                <c:pt idx="32">
                  <c:v>35724</c:v>
                </c:pt>
                <c:pt idx="33">
                  <c:v>35948</c:v>
                </c:pt>
                <c:pt idx="34">
                  <c:v>36124</c:v>
                </c:pt>
                <c:pt idx="35">
                  <c:v>36263</c:v>
                </c:pt>
                <c:pt idx="36">
                  <c:v>36398</c:v>
                </c:pt>
                <c:pt idx="37">
                  <c:v>36496</c:v>
                </c:pt>
                <c:pt idx="38">
                  <c:v>36626</c:v>
                </c:pt>
                <c:pt idx="39">
                  <c:v>36823</c:v>
                </c:pt>
              </c:strCache>
            </c:strRef>
          </c:xVal>
          <c:yVal>
            <c:numRef>
              <c:f>'Table 1'!$BN$272:$BN$312</c:f>
              <c:numCache>
                <c:ptCount val="41"/>
                <c:pt idx="0">
                  <c:v>0</c:v>
                </c:pt>
                <c:pt idx="7">
                  <c:v>64.7</c:v>
                </c:pt>
                <c:pt idx="8">
                  <c:v>27.3</c:v>
                </c:pt>
                <c:pt idx="9">
                  <c:v>62.5</c:v>
                </c:pt>
                <c:pt idx="10">
                  <c:v>29.5</c:v>
                </c:pt>
                <c:pt idx="11">
                  <c:v>16.6</c:v>
                </c:pt>
                <c:pt idx="12">
                  <c:v>49.099999999999994</c:v>
                </c:pt>
                <c:pt idx="13">
                  <c:v>21.6</c:v>
                </c:pt>
                <c:pt idx="14">
                  <c:v>34.800000000000004</c:v>
                </c:pt>
                <c:pt idx="15">
                  <c:v>27.099999999999998</c:v>
                </c:pt>
                <c:pt idx="16">
                  <c:v>37.599999999999994</c:v>
                </c:pt>
                <c:pt idx="17">
                  <c:v>37.6</c:v>
                </c:pt>
                <c:pt idx="18">
                  <c:v>88.60000000000001</c:v>
                </c:pt>
                <c:pt idx="19">
                  <c:v>119</c:v>
                </c:pt>
                <c:pt idx="20">
                  <c:v>27.300000000000004</c:v>
                </c:pt>
                <c:pt idx="21">
                  <c:v>47.10000000000001</c:v>
                </c:pt>
                <c:pt idx="22">
                  <c:v>23.300000000000004</c:v>
                </c:pt>
                <c:pt idx="23">
                  <c:v>23.099999999999998</c:v>
                </c:pt>
                <c:pt idx="24">
                  <c:v>137.79999999999998</c:v>
                </c:pt>
                <c:pt idx="25">
                  <c:v>162.5</c:v>
                </c:pt>
                <c:pt idx="26">
                  <c:v>161.89999999999998</c:v>
                </c:pt>
                <c:pt idx="27">
                  <c:v>82.1</c:v>
                </c:pt>
                <c:pt idx="28">
                  <c:v>67</c:v>
                </c:pt>
                <c:pt idx="29">
                  <c:v>90.49999999999999</c:v>
                </c:pt>
                <c:pt idx="31">
                  <c:v>64.1</c:v>
                </c:pt>
                <c:pt idx="32">
                  <c:v>78.6</c:v>
                </c:pt>
                <c:pt idx="33">
                  <c:v>60.6</c:v>
                </c:pt>
                <c:pt idx="34">
                  <c:v>57.419999999999995</c:v>
                </c:pt>
                <c:pt idx="36">
                  <c:v>52.70000000000001</c:v>
                </c:pt>
                <c:pt idx="37">
                  <c:v>78.6</c:v>
                </c:pt>
                <c:pt idx="38">
                  <c:v>128.2</c:v>
                </c:pt>
                <c:pt idx="39">
                  <c:v>60.400000000000006</c:v>
                </c:pt>
              </c:numCache>
            </c:numRef>
          </c:yVal>
          <c:smooth val="0"/>
        </c:ser>
        <c:ser>
          <c:idx val="6"/>
          <c:order val="4"/>
          <c:tx>
            <c:v>DC117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strRef>
              <c:f>'Table 1'!$B$403:$B$420</c:f>
              <c:strCache>
                <c:ptCount val="18"/>
                <c:pt idx="1">
                  <c:v>34821</c:v>
                </c:pt>
                <c:pt idx="2">
                  <c:v>34900</c:v>
                </c:pt>
                <c:pt idx="3">
                  <c:v>35002</c:v>
                </c:pt>
                <c:pt idx="4">
                  <c:v>35180</c:v>
                </c:pt>
                <c:pt idx="5">
                  <c:v>35263</c:v>
                </c:pt>
                <c:pt idx="6">
                  <c:v>35362</c:v>
                </c:pt>
                <c:pt idx="7">
                  <c:v>35565</c:v>
                </c:pt>
                <c:pt idx="8">
                  <c:v>35643</c:v>
                </c:pt>
                <c:pt idx="9">
                  <c:v>35724</c:v>
                </c:pt>
                <c:pt idx="10">
                  <c:v>35948</c:v>
                </c:pt>
                <c:pt idx="11">
                  <c:v>36123</c:v>
                </c:pt>
                <c:pt idx="12">
                  <c:v>36398</c:v>
                </c:pt>
                <c:pt idx="13">
                  <c:v>36497</c:v>
                </c:pt>
                <c:pt idx="14">
                  <c:v>36627</c:v>
                </c:pt>
                <c:pt idx="15">
                  <c:v>36767</c:v>
                </c:pt>
                <c:pt idx="16">
                  <c:v>36823</c:v>
                </c:pt>
              </c:strCache>
            </c:strRef>
          </c:xVal>
          <c:yVal>
            <c:numRef>
              <c:f>'Table 1'!$BN$403:$BN$420</c:f>
              <c:numCache>
                <c:ptCount val="18"/>
                <c:pt idx="1">
                  <c:v>213.2</c:v>
                </c:pt>
                <c:pt idx="2">
                  <c:v>186.29999999999998</c:v>
                </c:pt>
                <c:pt idx="3">
                  <c:v>256.29999999999995</c:v>
                </c:pt>
                <c:pt idx="4">
                  <c:v>148.3</c:v>
                </c:pt>
                <c:pt idx="5">
                  <c:v>137.8</c:v>
                </c:pt>
                <c:pt idx="6">
                  <c:v>88.2</c:v>
                </c:pt>
                <c:pt idx="7">
                  <c:v>136.8</c:v>
                </c:pt>
                <c:pt idx="8">
                  <c:v>193.8</c:v>
                </c:pt>
                <c:pt idx="9">
                  <c:v>138.79999999999998</c:v>
                </c:pt>
                <c:pt idx="10">
                  <c:v>204.6</c:v>
                </c:pt>
                <c:pt idx="11">
                  <c:v>188.36999999999998</c:v>
                </c:pt>
                <c:pt idx="12">
                  <c:v>160.1</c:v>
                </c:pt>
                <c:pt idx="13">
                  <c:v>150.1</c:v>
                </c:pt>
                <c:pt idx="14">
                  <c:v>180.29999999999998</c:v>
                </c:pt>
                <c:pt idx="15">
                  <c:v>57.199999999999996</c:v>
                </c:pt>
                <c:pt idx="16">
                  <c:v>52.5</c:v>
                </c:pt>
              </c:numCache>
            </c:numRef>
          </c:yVal>
          <c:smooth val="0"/>
        </c:ser>
        <c:axId val="61917453"/>
        <c:axId val="20386166"/>
      </c:scatterChart>
      <c:valAx>
        <c:axId val="61917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20386166"/>
        <c:crosses val="autoZero"/>
        <c:crossBetween val="midCat"/>
        <c:dispUnits/>
        <c:majorUnit val="1200"/>
      </c:valAx>
      <c:valAx>
        <c:axId val="20386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Conc. ug/l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61917453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"/>
          <c:y val="0.33325"/>
          <c:w val="0.17525"/>
          <c:h val="0.4167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/>
              <a:t>Louisville SLF Total VOC Conc. Trends @ Select Wells 
( Figure 2)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59"/>
          <c:w val="0.759"/>
          <c:h val="0.7715"/>
        </c:manualLayout>
      </c:layout>
      <c:scatterChart>
        <c:scatterStyle val="lineMarker"/>
        <c:varyColors val="0"/>
        <c:ser>
          <c:idx val="0"/>
          <c:order val="0"/>
          <c:tx>
            <c:v>MW-111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strRef>
              <c:f>'Table 1'!$B$194:$B$235</c:f>
              <c:strCache>
                <c:ptCount val="42"/>
                <c:pt idx="1">
                  <c:v>31782</c:v>
                </c:pt>
                <c:pt idx="2">
                  <c:v>32009</c:v>
                </c:pt>
                <c:pt idx="3">
                  <c:v>32037</c:v>
                </c:pt>
                <c:pt idx="4">
                  <c:v>32072</c:v>
                </c:pt>
                <c:pt idx="5">
                  <c:v>32380</c:v>
                </c:pt>
                <c:pt idx="6">
                  <c:v>32468</c:v>
                </c:pt>
                <c:pt idx="7">
                  <c:v>32714</c:v>
                </c:pt>
                <c:pt idx="8">
                  <c:v>32820</c:v>
                </c:pt>
                <c:pt idx="9">
                  <c:v>32981</c:v>
                </c:pt>
                <c:pt idx="10">
                  <c:v>33078</c:v>
                </c:pt>
                <c:pt idx="11">
                  <c:v>33190</c:v>
                </c:pt>
                <c:pt idx="12">
                  <c:v>33347</c:v>
                </c:pt>
                <c:pt idx="13">
                  <c:v>33448</c:v>
                </c:pt>
                <c:pt idx="14">
                  <c:v>33557</c:v>
                </c:pt>
                <c:pt idx="15">
                  <c:v>33715</c:v>
                </c:pt>
                <c:pt idx="16">
                  <c:v>33795</c:v>
                </c:pt>
                <c:pt idx="17">
                  <c:v>33904</c:v>
                </c:pt>
                <c:pt idx="18">
                  <c:v>34095</c:v>
                </c:pt>
                <c:pt idx="19">
                  <c:v>34176</c:v>
                </c:pt>
                <c:pt idx="20">
                  <c:v>34254</c:v>
                </c:pt>
                <c:pt idx="21">
                  <c:v>34437</c:v>
                </c:pt>
                <c:pt idx="22">
                  <c:v>34535</c:v>
                </c:pt>
                <c:pt idx="23">
                  <c:v>34634</c:v>
                </c:pt>
                <c:pt idx="24">
                  <c:v>34821</c:v>
                </c:pt>
                <c:pt idx="25">
                  <c:v>34900</c:v>
                </c:pt>
                <c:pt idx="26">
                  <c:v>35002</c:v>
                </c:pt>
                <c:pt idx="27">
                  <c:v>35180</c:v>
                </c:pt>
                <c:pt idx="28">
                  <c:v>35263</c:v>
                </c:pt>
                <c:pt idx="29">
                  <c:v>35362</c:v>
                </c:pt>
                <c:pt idx="30">
                  <c:v>35565</c:v>
                </c:pt>
                <c:pt idx="31">
                  <c:v>35643</c:v>
                </c:pt>
                <c:pt idx="32">
                  <c:v>35724</c:v>
                </c:pt>
                <c:pt idx="33">
                  <c:v>35948</c:v>
                </c:pt>
                <c:pt idx="34">
                  <c:v>36123</c:v>
                </c:pt>
                <c:pt idx="35">
                  <c:v>36271</c:v>
                </c:pt>
                <c:pt idx="36">
                  <c:v>36398</c:v>
                </c:pt>
                <c:pt idx="37">
                  <c:v>36496</c:v>
                </c:pt>
                <c:pt idx="38">
                  <c:v>36626</c:v>
                </c:pt>
                <c:pt idx="39">
                  <c:v>36767</c:v>
                </c:pt>
                <c:pt idx="40">
                  <c:v>36822</c:v>
                </c:pt>
              </c:strCache>
            </c:strRef>
          </c:xVal>
          <c:yVal>
            <c:numRef>
              <c:f>'Table 1'!$BN$194:$BN$235</c:f>
              <c:numCache>
                <c:ptCount val="42"/>
                <c:pt idx="7">
                  <c:v>126.19999999999999</c:v>
                </c:pt>
                <c:pt idx="8">
                  <c:v>146.5</c:v>
                </c:pt>
                <c:pt idx="9">
                  <c:v>172.1</c:v>
                </c:pt>
                <c:pt idx="10">
                  <c:v>133.3</c:v>
                </c:pt>
                <c:pt idx="11">
                  <c:v>56.9</c:v>
                </c:pt>
                <c:pt idx="12">
                  <c:v>49.7</c:v>
                </c:pt>
                <c:pt idx="13">
                  <c:v>33.699999999999996</c:v>
                </c:pt>
                <c:pt idx="14">
                  <c:v>20.5</c:v>
                </c:pt>
                <c:pt idx="15">
                  <c:v>11.1</c:v>
                </c:pt>
                <c:pt idx="16">
                  <c:v>5.699999999999999</c:v>
                </c:pt>
                <c:pt idx="17">
                  <c:v>9.9</c:v>
                </c:pt>
                <c:pt idx="18">
                  <c:v>7.300000000000001</c:v>
                </c:pt>
                <c:pt idx="19">
                  <c:v>1.7</c:v>
                </c:pt>
                <c:pt idx="20">
                  <c:v>3.4000000000000004</c:v>
                </c:pt>
                <c:pt idx="21">
                  <c:v>3.9</c:v>
                </c:pt>
                <c:pt idx="22">
                  <c:v>4.8</c:v>
                </c:pt>
                <c:pt idx="23">
                  <c:v>7.1</c:v>
                </c:pt>
                <c:pt idx="24">
                  <c:v>10.2</c:v>
                </c:pt>
                <c:pt idx="25">
                  <c:v>0</c:v>
                </c:pt>
                <c:pt idx="26">
                  <c:v>5.5</c:v>
                </c:pt>
                <c:pt idx="27">
                  <c:v>0</c:v>
                </c:pt>
                <c:pt idx="28">
                  <c:v>3.3</c:v>
                </c:pt>
                <c:pt idx="29">
                  <c:v>6.6</c:v>
                </c:pt>
                <c:pt idx="30">
                  <c:v>13.4</c:v>
                </c:pt>
                <c:pt idx="31">
                  <c:v>3.6</c:v>
                </c:pt>
                <c:pt idx="32">
                  <c:v>2.1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7.7</c:v>
                </c:pt>
                <c:pt idx="38">
                  <c:v>11.4</c:v>
                </c:pt>
                <c:pt idx="39">
                  <c:v>5.7</c:v>
                </c:pt>
                <c:pt idx="40">
                  <c:v>12.1</c:v>
                </c:pt>
              </c:numCache>
            </c:numRef>
          </c:yVal>
          <c:smooth val="0"/>
        </c:ser>
        <c:ser>
          <c:idx val="1"/>
          <c:order val="1"/>
          <c:tx>
            <c:v>MW-112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strRef>
              <c:f>'Table 1'!$B$236:$B$271</c:f>
              <c:strCache>
                <c:ptCount val="36"/>
                <c:pt idx="1">
                  <c:v>31971</c:v>
                </c:pt>
                <c:pt idx="2">
                  <c:v>32009</c:v>
                </c:pt>
                <c:pt idx="3">
                  <c:v>32037</c:v>
                </c:pt>
                <c:pt idx="4">
                  <c:v>32072</c:v>
                </c:pt>
                <c:pt idx="5">
                  <c:v>32381</c:v>
                </c:pt>
                <c:pt idx="6">
                  <c:v>32468</c:v>
                </c:pt>
                <c:pt idx="7">
                  <c:v>32714</c:v>
                </c:pt>
                <c:pt idx="8">
                  <c:v>32820</c:v>
                </c:pt>
                <c:pt idx="9">
                  <c:v>32981</c:v>
                </c:pt>
                <c:pt idx="10">
                  <c:v>33078</c:v>
                </c:pt>
                <c:pt idx="11">
                  <c:v>33190</c:v>
                </c:pt>
                <c:pt idx="12">
                  <c:v>33347</c:v>
                </c:pt>
                <c:pt idx="13">
                  <c:v>33448</c:v>
                </c:pt>
                <c:pt idx="14">
                  <c:v>33557</c:v>
                </c:pt>
                <c:pt idx="15">
                  <c:v>33715</c:v>
                </c:pt>
                <c:pt idx="16">
                  <c:v>33795</c:v>
                </c:pt>
                <c:pt idx="17">
                  <c:v>33904</c:v>
                </c:pt>
                <c:pt idx="18">
                  <c:v>34095</c:v>
                </c:pt>
                <c:pt idx="19">
                  <c:v>34176</c:v>
                </c:pt>
                <c:pt idx="20">
                  <c:v>34254</c:v>
                </c:pt>
                <c:pt idx="21">
                  <c:v>34437</c:v>
                </c:pt>
                <c:pt idx="22">
                  <c:v>34535</c:v>
                </c:pt>
                <c:pt idx="23">
                  <c:v>34634</c:v>
                </c:pt>
                <c:pt idx="24">
                  <c:v>34821</c:v>
                </c:pt>
                <c:pt idx="25">
                  <c:v>34900</c:v>
                </c:pt>
                <c:pt idx="26">
                  <c:v>35565</c:v>
                </c:pt>
                <c:pt idx="27">
                  <c:v>35643</c:v>
                </c:pt>
                <c:pt idx="28">
                  <c:v>35724</c:v>
                </c:pt>
                <c:pt idx="29">
                  <c:v>35948</c:v>
                </c:pt>
                <c:pt idx="30">
                  <c:v>36123</c:v>
                </c:pt>
                <c:pt idx="31">
                  <c:v>36496</c:v>
                </c:pt>
                <c:pt idx="32">
                  <c:v>36626</c:v>
                </c:pt>
                <c:pt idx="33">
                  <c:v>36768</c:v>
                </c:pt>
                <c:pt idx="34">
                  <c:v>36822</c:v>
                </c:pt>
              </c:strCache>
            </c:strRef>
          </c:xVal>
          <c:yVal>
            <c:numRef>
              <c:f>'Table 1'!$BN$236:$BN$271</c:f>
              <c:numCache>
                <c:ptCount val="36"/>
                <c:pt idx="0">
                  <c:v>0</c:v>
                </c:pt>
                <c:pt idx="7">
                  <c:v>20.400000000000002</c:v>
                </c:pt>
                <c:pt idx="8">
                  <c:v>41.5</c:v>
                </c:pt>
                <c:pt idx="9">
                  <c:v>47.199999999999996</c:v>
                </c:pt>
                <c:pt idx="10">
                  <c:v>0</c:v>
                </c:pt>
                <c:pt idx="11">
                  <c:v>0</c:v>
                </c:pt>
                <c:pt idx="12">
                  <c:v>18.7</c:v>
                </c:pt>
                <c:pt idx="13">
                  <c:v>6.300000000000001</c:v>
                </c:pt>
                <c:pt idx="14">
                  <c:v>16.1</c:v>
                </c:pt>
                <c:pt idx="15">
                  <c:v>14</c:v>
                </c:pt>
                <c:pt idx="16">
                  <c:v>3.2</c:v>
                </c:pt>
                <c:pt idx="17">
                  <c:v>4.2</c:v>
                </c:pt>
                <c:pt idx="18">
                  <c:v>6.9</c:v>
                </c:pt>
                <c:pt idx="19">
                  <c:v>16.9</c:v>
                </c:pt>
                <c:pt idx="20">
                  <c:v>2.7</c:v>
                </c:pt>
                <c:pt idx="21">
                  <c:v>10.7</c:v>
                </c:pt>
                <c:pt idx="22">
                  <c:v>36.1</c:v>
                </c:pt>
                <c:pt idx="23">
                  <c:v>80.1</c:v>
                </c:pt>
                <c:pt idx="24">
                  <c:v>73.10000000000001</c:v>
                </c:pt>
                <c:pt idx="25">
                  <c:v>65.4</c:v>
                </c:pt>
                <c:pt idx="26">
                  <c:v>58.5</c:v>
                </c:pt>
                <c:pt idx="27">
                  <c:v>106.4</c:v>
                </c:pt>
                <c:pt idx="28">
                  <c:v>83.1</c:v>
                </c:pt>
                <c:pt idx="29">
                  <c:v>61.9</c:v>
                </c:pt>
                <c:pt idx="30">
                  <c:v>81.3</c:v>
                </c:pt>
                <c:pt idx="31">
                  <c:v>53.39999999999999</c:v>
                </c:pt>
                <c:pt idx="32">
                  <c:v>51.400000000000006</c:v>
                </c:pt>
                <c:pt idx="33">
                  <c:v>49.5</c:v>
                </c:pt>
                <c:pt idx="34">
                  <c:v>45.500000000000014</c:v>
                </c:pt>
              </c:numCache>
            </c:numRef>
          </c:yVal>
          <c:smooth val="0"/>
        </c:ser>
        <c:ser>
          <c:idx val="3"/>
          <c:order val="2"/>
          <c:tx>
            <c:v>MW-114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'Table 1'!$B$313:$B$354</c:f>
              <c:strCache>
                <c:ptCount val="42"/>
                <c:pt idx="1">
                  <c:v>31971</c:v>
                </c:pt>
                <c:pt idx="2">
                  <c:v>32009</c:v>
                </c:pt>
                <c:pt idx="3">
                  <c:v>32037</c:v>
                </c:pt>
                <c:pt idx="4">
                  <c:v>32072</c:v>
                </c:pt>
                <c:pt idx="5">
                  <c:v>32381</c:v>
                </c:pt>
                <c:pt idx="6">
                  <c:v>32468</c:v>
                </c:pt>
                <c:pt idx="7">
                  <c:v>32714</c:v>
                </c:pt>
                <c:pt idx="8">
                  <c:v>32820</c:v>
                </c:pt>
                <c:pt idx="9">
                  <c:v>32981</c:v>
                </c:pt>
                <c:pt idx="10">
                  <c:v>33078</c:v>
                </c:pt>
                <c:pt idx="11">
                  <c:v>33190</c:v>
                </c:pt>
                <c:pt idx="12">
                  <c:v>33347</c:v>
                </c:pt>
                <c:pt idx="13">
                  <c:v>33448</c:v>
                </c:pt>
                <c:pt idx="14">
                  <c:v>33557</c:v>
                </c:pt>
                <c:pt idx="15">
                  <c:v>33715</c:v>
                </c:pt>
                <c:pt idx="16">
                  <c:v>33795</c:v>
                </c:pt>
                <c:pt idx="17">
                  <c:v>33904</c:v>
                </c:pt>
                <c:pt idx="18">
                  <c:v>34095</c:v>
                </c:pt>
                <c:pt idx="19">
                  <c:v>34176</c:v>
                </c:pt>
                <c:pt idx="20">
                  <c:v>34254</c:v>
                </c:pt>
                <c:pt idx="21">
                  <c:v>34437</c:v>
                </c:pt>
                <c:pt idx="22">
                  <c:v>34535</c:v>
                </c:pt>
                <c:pt idx="23">
                  <c:v>34634</c:v>
                </c:pt>
                <c:pt idx="24">
                  <c:v>34821</c:v>
                </c:pt>
                <c:pt idx="25">
                  <c:v>34900</c:v>
                </c:pt>
                <c:pt idx="26">
                  <c:v>35002</c:v>
                </c:pt>
                <c:pt idx="27">
                  <c:v>35180</c:v>
                </c:pt>
                <c:pt idx="28">
                  <c:v>35263</c:v>
                </c:pt>
                <c:pt idx="29">
                  <c:v>35362</c:v>
                </c:pt>
                <c:pt idx="30">
                  <c:v>35565</c:v>
                </c:pt>
                <c:pt idx="31">
                  <c:v>35643</c:v>
                </c:pt>
                <c:pt idx="32">
                  <c:v>35724</c:v>
                </c:pt>
                <c:pt idx="33">
                  <c:v>35948</c:v>
                </c:pt>
                <c:pt idx="34">
                  <c:v>36123</c:v>
                </c:pt>
                <c:pt idx="35">
                  <c:v>36263</c:v>
                </c:pt>
                <c:pt idx="36">
                  <c:v>36397</c:v>
                </c:pt>
                <c:pt idx="37">
                  <c:v>36496</c:v>
                </c:pt>
                <c:pt idx="38">
                  <c:v>36626</c:v>
                </c:pt>
                <c:pt idx="39">
                  <c:v>36767</c:v>
                </c:pt>
                <c:pt idx="40">
                  <c:v>36822</c:v>
                </c:pt>
              </c:strCache>
            </c:strRef>
          </c:xVal>
          <c:yVal>
            <c:numRef>
              <c:f>'Table 1'!$BN$313:$BN$354</c:f>
              <c:numCache>
                <c:ptCount val="42"/>
                <c:pt idx="0">
                  <c:v>0</c:v>
                </c:pt>
                <c:pt idx="7">
                  <c:v>68.39999999999999</c:v>
                </c:pt>
                <c:pt idx="8">
                  <c:v>105.3</c:v>
                </c:pt>
                <c:pt idx="9">
                  <c:v>140.59999999999997</c:v>
                </c:pt>
                <c:pt idx="10">
                  <c:v>106.80000000000003</c:v>
                </c:pt>
                <c:pt idx="11">
                  <c:v>71.6</c:v>
                </c:pt>
                <c:pt idx="12">
                  <c:v>83.5</c:v>
                </c:pt>
                <c:pt idx="13">
                  <c:v>87</c:v>
                </c:pt>
                <c:pt idx="14">
                  <c:v>105</c:v>
                </c:pt>
                <c:pt idx="15">
                  <c:v>79.5</c:v>
                </c:pt>
                <c:pt idx="16">
                  <c:v>64.89999999999999</c:v>
                </c:pt>
                <c:pt idx="17">
                  <c:v>256.5</c:v>
                </c:pt>
                <c:pt idx="18">
                  <c:v>66.1</c:v>
                </c:pt>
                <c:pt idx="19">
                  <c:v>54.2</c:v>
                </c:pt>
                <c:pt idx="20">
                  <c:v>45.800000000000004</c:v>
                </c:pt>
                <c:pt idx="21">
                  <c:v>71.5</c:v>
                </c:pt>
                <c:pt idx="22">
                  <c:v>64.2</c:v>
                </c:pt>
                <c:pt idx="23">
                  <c:v>80.80000000000001</c:v>
                </c:pt>
                <c:pt idx="24">
                  <c:v>91.60000000000001</c:v>
                </c:pt>
                <c:pt idx="25">
                  <c:v>92.1</c:v>
                </c:pt>
                <c:pt idx="26">
                  <c:v>103.29999999999997</c:v>
                </c:pt>
                <c:pt idx="27">
                  <c:v>54.8</c:v>
                </c:pt>
                <c:pt idx="28">
                  <c:v>75.89999999999999</c:v>
                </c:pt>
                <c:pt idx="29">
                  <c:v>106.30000000000001</c:v>
                </c:pt>
                <c:pt idx="30">
                  <c:v>72.2</c:v>
                </c:pt>
                <c:pt idx="31">
                  <c:v>100</c:v>
                </c:pt>
                <c:pt idx="32">
                  <c:v>91.40000000000002</c:v>
                </c:pt>
                <c:pt idx="33">
                  <c:v>68.3</c:v>
                </c:pt>
                <c:pt idx="34">
                  <c:v>130.31</c:v>
                </c:pt>
                <c:pt idx="36">
                  <c:v>250.20000000000002</c:v>
                </c:pt>
                <c:pt idx="37">
                  <c:v>232.60000000000002</c:v>
                </c:pt>
                <c:pt idx="38">
                  <c:v>318.49999999999994</c:v>
                </c:pt>
                <c:pt idx="39">
                  <c:v>143.10000000000005</c:v>
                </c:pt>
                <c:pt idx="40">
                  <c:v>198.90000000000003</c:v>
                </c:pt>
              </c:numCache>
            </c:numRef>
          </c:yVal>
          <c:smooth val="0"/>
        </c:ser>
        <c:ser>
          <c:idx val="4"/>
          <c:order val="3"/>
          <c:tx>
            <c:v>MW-211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xVal>
            <c:strRef>
              <c:f>'Table 1'!$B$468:$B$508</c:f>
              <c:strCache>
                <c:ptCount val="41"/>
                <c:pt idx="1">
                  <c:v>32009</c:v>
                </c:pt>
                <c:pt idx="2">
                  <c:v>32037</c:v>
                </c:pt>
                <c:pt idx="3">
                  <c:v>32072</c:v>
                </c:pt>
                <c:pt idx="4">
                  <c:v>32380</c:v>
                </c:pt>
                <c:pt idx="5">
                  <c:v>32468</c:v>
                </c:pt>
                <c:pt idx="6">
                  <c:v>32714</c:v>
                </c:pt>
                <c:pt idx="7">
                  <c:v>32820</c:v>
                </c:pt>
                <c:pt idx="8">
                  <c:v>32981</c:v>
                </c:pt>
                <c:pt idx="9">
                  <c:v>33078</c:v>
                </c:pt>
                <c:pt idx="10">
                  <c:v>33190</c:v>
                </c:pt>
                <c:pt idx="11">
                  <c:v>33347</c:v>
                </c:pt>
                <c:pt idx="12">
                  <c:v>33448</c:v>
                </c:pt>
                <c:pt idx="13">
                  <c:v>33557</c:v>
                </c:pt>
                <c:pt idx="14">
                  <c:v>33715</c:v>
                </c:pt>
                <c:pt idx="15">
                  <c:v>33795</c:v>
                </c:pt>
                <c:pt idx="16">
                  <c:v>33904</c:v>
                </c:pt>
                <c:pt idx="17">
                  <c:v>34095</c:v>
                </c:pt>
                <c:pt idx="18">
                  <c:v>34176</c:v>
                </c:pt>
                <c:pt idx="19">
                  <c:v>34254</c:v>
                </c:pt>
                <c:pt idx="20">
                  <c:v>34437</c:v>
                </c:pt>
                <c:pt idx="21">
                  <c:v>34535</c:v>
                </c:pt>
                <c:pt idx="22">
                  <c:v>34634</c:v>
                </c:pt>
                <c:pt idx="23">
                  <c:v>34821</c:v>
                </c:pt>
                <c:pt idx="24">
                  <c:v>34900</c:v>
                </c:pt>
                <c:pt idx="25">
                  <c:v>35002</c:v>
                </c:pt>
                <c:pt idx="26">
                  <c:v>35180</c:v>
                </c:pt>
                <c:pt idx="27">
                  <c:v>35263</c:v>
                </c:pt>
                <c:pt idx="28">
                  <c:v>35362</c:v>
                </c:pt>
                <c:pt idx="29">
                  <c:v>35565</c:v>
                </c:pt>
                <c:pt idx="30">
                  <c:v>35643</c:v>
                </c:pt>
                <c:pt idx="31">
                  <c:v>35724</c:v>
                </c:pt>
                <c:pt idx="32">
                  <c:v>35948</c:v>
                </c:pt>
                <c:pt idx="33">
                  <c:v>36123</c:v>
                </c:pt>
                <c:pt idx="34">
                  <c:v>36262</c:v>
                </c:pt>
                <c:pt idx="35">
                  <c:v>36398</c:v>
                </c:pt>
                <c:pt idx="36">
                  <c:v>36496</c:v>
                </c:pt>
                <c:pt idx="37">
                  <c:v>36626</c:v>
                </c:pt>
                <c:pt idx="38">
                  <c:v>36768</c:v>
                </c:pt>
                <c:pt idx="39">
                  <c:v>36822</c:v>
                </c:pt>
              </c:strCache>
            </c:strRef>
          </c:xVal>
          <c:yVal>
            <c:numRef>
              <c:f>'Table 1'!$BN$468:$BN$508</c:f>
              <c:numCache>
                <c:ptCount val="41"/>
                <c:pt idx="0">
                  <c:v>0</c:v>
                </c:pt>
                <c:pt idx="6">
                  <c:v>78.50000000000001</c:v>
                </c:pt>
                <c:pt idx="7">
                  <c:v>144.2</c:v>
                </c:pt>
                <c:pt idx="8">
                  <c:v>73</c:v>
                </c:pt>
                <c:pt idx="9">
                  <c:v>78</c:v>
                </c:pt>
                <c:pt idx="10">
                  <c:v>100.9</c:v>
                </c:pt>
                <c:pt idx="11">
                  <c:v>85.8</c:v>
                </c:pt>
                <c:pt idx="12">
                  <c:v>113.10000000000001</c:v>
                </c:pt>
                <c:pt idx="13">
                  <c:v>127.60000000000001</c:v>
                </c:pt>
                <c:pt idx="14">
                  <c:v>10.5</c:v>
                </c:pt>
                <c:pt idx="15">
                  <c:v>109.69999999999999</c:v>
                </c:pt>
                <c:pt idx="16">
                  <c:v>91.8</c:v>
                </c:pt>
                <c:pt idx="17">
                  <c:v>113.19999999999999</c:v>
                </c:pt>
                <c:pt idx="18">
                  <c:v>59.09999999999999</c:v>
                </c:pt>
                <c:pt idx="19">
                  <c:v>49.900000000000006</c:v>
                </c:pt>
                <c:pt idx="20">
                  <c:v>67.2</c:v>
                </c:pt>
                <c:pt idx="21">
                  <c:v>82.89999999999999</c:v>
                </c:pt>
                <c:pt idx="22">
                  <c:v>69.2</c:v>
                </c:pt>
                <c:pt idx="23">
                  <c:v>45.800000000000004</c:v>
                </c:pt>
                <c:pt idx="24">
                  <c:v>15.799999999999999</c:v>
                </c:pt>
                <c:pt idx="25">
                  <c:v>25.900000000000002</c:v>
                </c:pt>
                <c:pt idx="26">
                  <c:v>27.400000000000002</c:v>
                </c:pt>
                <c:pt idx="27">
                  <c:v>41.300000000000004</c:v>
                </c:pt>
                <c:pt idx="28">
                  <c:v>26.5</c:v>
                </c:pt>
                <c:pt idx="29">
                  <c:v>18.499999999999996</c:v>
                </c:pt>
                <c:pt idx="30">
                  <c:v>25.499999999999996</c:v>
                </c:pt>
                <c:pt idx="31">
                  <c:v>16.2</c:v>
                </c:pt>
                <c:pt idx="32">
                  <c:v>7.3</c:v>
                </c:pt>
                <c:pt idx="33">
                  <c:v>9.62</c:v>
                </c:pt>
                <c:pt idx="35">
                  <c:v>23.1</c:v>
                </c:pt>
                <c:pt idx="36">
                  <c:v>25.899999999999995</c:v>
                </c:pt>
                <c:pt idx="37">
                  <c:v>19</c:v>
                </c:pt>
                <c:pt idx="38">
                  <c:v>11.5</c:v>
                </c:pt>
                <c:pt idx="39">
                  <c:v>10.600000000000003</c:v>
                </c:pt>
              </c:numCache>
            </c:numRef>
          </c:yVal>
          <c:smooth val="0"/>
        </c:ser>
        <c:ser>
          <c:idx val="5"/>
          <c:order val="4"/>
          <c:tx>
            <c:v>MW-213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strRef>
              <c:f>'Table 1'!$B$509:$B$549</c:f>
              <c:strCache>
                <c:ptCount val="41"/>
                <c:pt idx="1">
                  <c:v>31971</c:v>
                </c:pt>
                <c:pt idx="2">
                  <c:v>32009</c:v>
                </c:pt>
                <c:pt idx="3">
                  <c:v>32038</c:v>
                </c:pt>
                <c:pt idx="4">
                  <c:v>32072</c:v>
                </c:pt>
                <c:pt idx="5">
                  <c:v>32381</c:v>
                </c:pt>
                <c:pt idx="6">
                  <c:v>32468</c:v>
                </c:pt>
                <c:pt idx="7">
                  <c:v>32714</c:v>
                </c:pt>
                <c:pt idx="8">
                  <c:v>32820</c:v>
                </c:pt>
                <c:pt idx="9">
                  <c:v>32981</c:v>
                </c:pt>
                <c:pt idx="10">
                  <c:v>33078</c:v>
                </c:pt>
                <c:pt idx="11">
                  <c:v>33190</c:v>
                </c:pt>
                <c:pt idx="12">
                  <c:v>33347</c:v>
                </c:pt>
                <c:pt idx="13">
                  <c:v>33448</c:v>
                </c:pt>
                <c:pt idx="14">
                  <c:v>33557</c:v>
                </c:pt>
                <c:pt idx="15">
                  <c:v>33715</c:v>
                </c:pt>
                <c:pt idx="16">
                  <c:v>33795</c:v>
                </c:pt>
                <c:pt idx="17">
                  <c:v>33904</c:v>
                </c:pt>
                <c:pt idx="18">
                  <c:v>34095</c:v>
                </c:pt>
                <c:pt idx="19">
                  <c:v>34176</c:v>
                </c:pt>
                <c:pt idx="20">
                  <c:v>34254</c:v>
                </c:pt>
                <c:pt idx="21">
                  <c:v>34437</c:v>
                </c:pt>
                <c:pt idx="22">
                  <c:v>34535</c:v>
                </c:pt>
                <c:pt idx="23">
                  <c:v>34634</c:v>
                </c:pt>
                <c:pt idx="24">
                  <c:v>34821</c:v>
                </c:pt>
                <c:pt idx="25">
                  <c:v>34900</c:v>
                </c:pt>
                <c:pt idx="26">
                  <c:v>35002</c:v>
                </c:pt>
                <c:pt idx="27">
                  <c:v>35180</c:v>
                </c:pt>
                <c:pt idx="28">
                  <c:v>35263</c:v>
                </c:pt>
                <c:pt idx="29">
                  <c:v>35362</c:v>
                </c:pt>
                <c:pt idx="30">
                  <c:v>35565</c:v>
                </c:pt>
                <c:pt idx="31">
                  <c:v>35643</c:v>
                </c:pt>
                <c:pt idx="32">
                  <c:v>35724</c:v>
                </c:pt>
                <c:pt idx="33">
                  <c:v>35948</c:v>
                </c:pt>
                <c:pt idx="34">
                  <c:v>36124</c:v>
                </c:pt>
                <c:pt idx="35">
                  <c:v>36263</c:v>
                </c:pt>
                <c:pt idx="36">
                  <c:v>36398</c:v>
                </c:pt>
                <c:pt idx="37">
                  <c:v>36496</c:v>
                </c:pt>
                <c:pt idx="38">
                  <c:v>36626</c:v>
                </c:pt>
                <c:pt idx="39">
                  <c:v>36822</c:v>
                </c:pt>
              </c:strCache>
            </c:strRef>
          </c:xVal>
          <c:yVal>
            <c:numRef>
              <c:f>'Table 1'!$BN$509:$BN$549</c:f>
              <c:numCache>
                <c:ptCount val="41"/>
                <c:pt idx="0">
                  <c:v>0</c:v>
                </c:pt>
                <c:pt idx="7">
                  <c:v>52.49999999999999</c:v>
                </c:pt>
                <c:pt idx="8">
                  <c:v>19.1</c:v>
                </c:pt>
                <c:pt idx="9">
                  <c:v>15.599999999999998</c:v>
                </c:pt>
                <c:pt idx="10">
                  <c:v>11</c:v>
                </c:pt>
                <c:pt idx="11">
                  <c:v>14.7</c:v>
                </c:pt>
                <c:pt idx="12">
                  <c:v>3</c:v>
                </c:pt>
                <c:pt idx="13">
                  <c:v>3.5000000000000004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9.1</c:v>
                </c:pt>
                <c:pt idx="19">
                  <c:v>0</c:v>
                </c:pt>
                <c:pt idx="20">
                  <c:v>6.3</c:v>
                </c:pt>
                <c:pt idx="21">
                  <c:v>0</c:v>
                </c:pt>
                <c:pt idx="22">
                  <c:v>0</c:v>
                </c:pt>
                <c:pt idx="23">
                  <c:v>13.499999999999998</c:v>
                </c:pt>
                <c:pt idx="24">
                  <c:v>2</c:v>
                </c:pt>
                <c:pt idx="25">
                  <c:v>11</c:v>
                </c:pt>
                <c:pt idx="26">
                  <c:v>41.3</c:v>
                </c:pt>
                <c:pt idx="27">
                  <c:v>20.8</c:v>
                </c:pt>
                <c:pt idx="28">
                  <c:v>26.3</c:v>
                </c:pt>
                <c:pt idx="29">
                  <c:v>20.699999999999996</c:v>
                </c:pt>
                <c:pt idx="30">
                  <c:v>70.7</c:v>
                </c:pt>
                <c:pt idx="31">
                  <c:v>22</c:v>
                </c:pt>
                <c:pt idx="32">
                  <c:v>21.5</c:v>
                </c:pt>
                <c:pt idx="33">
                  <c:v>0</c:v>
                </c:pt>
                <c:pt idx="34">
                  <c:v>8.4</c:v>
                </c:pt>
                <c:pt idx="36">
                  <c:v>13.5</c:v>
                </c:pt>
                <c:pt idx="37">
                  <c:v>9.3</c:v>
                </c:pt>
                <c:pt idx="38">
                  <c:v>9.8</c:v>
                </c:pt>
                <c:pt idx="39">
                  <c:v>6.000000000000001</c:v>
                </c:pt>
              </c:numCache>
            </c:numRef>
          </c:yVal>
          <c:smooth val="0"/>
        </c:ser>
        <c:ser>
          <c:idx val="2"/>
          <c:order val="5"/>
          <c:tx>
            <c:v>MW-113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'Table 1'!$B$272:$B$312</c:f>
              <c:strCache>
                <c:ptCount val="41"/>
                <c:pt idx="1">
                  <c:v>31971</c:v>
                </c:pt>
                <c:pt idx="2">
                  <c:v>32009</c:v>
                </c:pt>
                <c:pt idx="3">
                  <c:v>32038</c:v>
                </c:pt>
                <c:pt idx="4">
                  <c:v>32072</c:v>
                </c:pt>
                <c:pt idx="5">
                  <c:v>32381</c:v>
                </c:pt>
                <c:pt idx="6">
                  <c:v>32468</c:v>
                </c:pt>
                <c:pt idx="7">
                  <c:v>32714</c:v>
                </c:pt>
                <c:pt idx="8">
                  <c:v>32820</c:v>
                </c:pt>
                <c:pt idx="9">
                  <c:v>32981</c:v>
                </c:pt>
                <c:pt idx="10">
                  <c:v>33078</c:v>
                </c:pt>
                <c:pt idx="11">
                  <c:v>33190</c:v>
                </c:pt>
                <c:pt idx="12">
                  <c:v>33347</c:v>
                </c:pt>
                <c:pt idx="13">
                  <c:v>33448</c:v>
                </c:pt>
                <c:pt idx="14">
                  <c:v>33557</c:v>
                </c:pt>
                <c:pt idx="15">
                  <c:v>33715</c:v>
                </c:pt>
                <c:pt idx="16">
                  <c:v>33795</c:v>
                </c:pt>
                <c:pt idx="17">
                  <c:v>33904</c:v>
                </c:pt>
                <c:pt idx="18">
                  <c:v>34095</c:v>
                </c:pt>
                <c:pt idx="19">
                  <c:v>34176</c:v>
                </c:pt>
                <c:pt idx="20">
                  <c:v>34254</c:v>
                </c:pt>
                <c:pt idx="21">
                  <c:v>34437</c:v>
                </c:pt>
                <c:pt idx="22">
                  <c:v>34535</c:v>
                </c:pt>
                <c:pt idx="23">
                  <c:v>34634</c:v>
                </c:pt>
                <c:pt idx="24">
                  <c:v>34821</c:v>
                </c:pt>
                <c:pt idx="25">
                  <c:v>34900</c:v>
                </c:pt>
                <c:pt idx="26">
                  <c:v>35002</c:v>
                </c:pt>
                <c:pt idx="27">
                  <c:v>35180</c:v>
                </c:pt>
                <c:pt idx="28">
                  <c:v>35263</c:v>
                </c:pt>
                <c:pt idx="29">
                  <c:v>35362</c:v>
                </c:pt>
                <c:pt idx="30">
                  <c:v>35565</c:v>
                </c:pt>
                <c:pt idx="31">
                  <c:v>35643</c:v>
                </c:pt>
                <c:pt idx="32">
                  <c:v>35724</c:v>
                </c:pt>
                <c:pt idx="33">
                  <c:v>35948</c:v>
                </c:pt>
                <c:pt idx="34">
                  <c:v>36124</c:v>
                </c:pt>
                <c:pt idx="35">
                  <c:v>36263</c:v>
                </c:pt>
                <c:pt idx="36">
                  <c:v>36398</c:v>
                </c:pt>
                <c:pt idx="37">
                  <c:v>36496</c:v>
                </c:pt>
                <c:pt idx="38">
                  <c:v>36626</c:v>
                </c:pt>
                <c:pt idx="39">
                  <c:v>36823</c:v>
                </c:pt>
              </c:strCache>
            </c:strRef>
          </c:xVal>
          <c:yVal>
            <c:numRef>
              <c:f>'Table 1'!$BN$272:$BN$312</c:f>
              <c:numCache>
                <c:ptCount val="41"/>
                <c:pt idx="0">
                  <c:v>0</c:v>
                </c:pt>
                <c:pt idx="7">
                  <c:v>64.7</c:v>
                </c:pt>
                <c:pt idx="8">
                  <c:v>27.3</c:v>
                </c:pt>
                <c:pt idx="9">
                  <c:v>62.5</c:v>
                </c:pt>
                <c:pt idx="10">
                  <c:v>29.5</c:v>
                </c:pt>
                <c:pt idx="11">
                  <c:v>16.6</c:v>
                </c:pt>
                <c:pt idx="12">
                  <c:v>49.099999999999994</c:v>
                </c:pt>
                <c:pt idx="13">
                  <c:v>21.6</c:v>
                </c:pt>
                <c:pt idx="14">
                  <c:v>34.800000000000004</c:v>
                </c:pt>
                <c:pt idx="15">
                  <c:v>27.099999999999998</c:v>
                </c:pt>
                <c:pt idx="16">
                  <c:v>37.599999999999994</c:v>
                </c:pt>
                <c:pt idx="17">
                  <c:v>37.6</c:v>
                </c:pt>
                <c:pt idx="18">
                  <c:v>88.60000000000001</c:v>
                </c:pt>
                <c:pt idx="19">
                  <c:v>119</c:v>
                </c:pt>
                <c:pt idx="20">
                  <c:v>27.300000000000004</c:v>
                </c:pt>
                <c:pt idx="21">
                  <c:v>47.10000000000001</c:v>
                </c:pt>
                <c:pt idx="22">
                  <c:v>23.300000000000004</c:v>
                </c:pt>
                <c:pt idx="23">
                  <c:v>23.099999999999998</c:v>
                </c:pt>
                <c:pt idx="24">
                  <c:v>137.79999999999998</c:v>
                </c:pt>
                <c:pt idx="25">
                  <c:v>162.5</c:v>
                </c:pt>
                <c:pt idx="26">
                  <c:v>161.89999999999998</c:v>
                </c:pt>
                <c:pt idx="27">
                  <c:v>82.1</c:v>
                </c:pt>
                <c:pt idx="28">
                  <c:v>67</c:v>
                </c:pt>
                <c:pt idx="29">
                  <c:v>90.49999999999999</c:v>
                </c:pt>
                <c:pt idx="31">
                  <c:v>64.1</c:v>
                </c:pt>
                <c:pt idx="32">
                  <c:v>78.6</c:v>
                </c:pt>
                <c:pt idx="33">
                  <c:v>60.6</c:v>
                </c:pt>
                <c:pt idx="34">
                  <c:v>57.419999999999995</c:v>
                </c:pt>
                <c:pt idx="36">
                  <c:v>52.70000000000001</c:v>
                </c:pt>
                <c:pt idx="37">
                  <c:v>78.6</c:v>
                </c:pt>
                <c:pt idx="38">
                  <c:v>128.2</c:v>
                </c:pt>
                <c:pt idx="39">
                  <c:v>60.400000000000006</c:v>
                </c:pt>
              </c:numCache>
            </c:numRef>
          </c:yVal>
          <c:smooth val="0"/>
        </c:ser>
        <c:ser>
          <c:idx val="6"/>
          <c:order val="6"/>
          <c:tx>
            <c:v>DC117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strRef>
              <c:f>'Table 1'!$B$403:$B$420</c:f>
              <c:strCache>
                <c:ptCount val="18"/>
                <c:pt idx="1">
                  <c:v>34821</c:v>
                </c:pt>
                <c:pt idx="2">
                  <c:v>34900</c:v>
                </c:pt>
                <c:pt idx="3">
                  <c:v>35002</c:v>
                </c:pt>
                <c:pt idx="4">
                  <c:v>35180</c:v>
                </c:pt>
                <c:pt idx="5">
                  <c:v>35263</c:v>
                </c:pt>
                <c:pt idx="6">
                  <c:v>35362</c:v>
                </c:pt>
                <c:pt idx="7">
                  <c:v>35565</c:v>
                </c:pt>
                <c:pt idx="8">
                  <c:v>35643</c:v>
                </c:pt>
                <c:pt idx="9">
                  <c:v>35724</c:v>
                </c:pt>
                <c:pt idx="10">
                  <c:v>35948</c:v>
                </c:pt>
                <c:pt idx="11">
                  <c:v>36123</c:v>
                </c:pt>
                <c:pt idx="12">
                  <c:v>36398</c:v>
                </c:pt>
                <c:pt idx="13">
                  <c:v>36497</c:v>
                </c:pt>
                <c:pt idx="14">
                  <c:v>36627</c:v>
                </c:pt>
                <c:pt idx="15">
                  <c:v>36767</c:v>
                </c:pt>
                <c:pt idx="16">
                  <c:v>36823</c:v>
                </c:pt>
              </c:strCache>
            </c:strRef>
          </c:xVal>
          <c:yVal>
            <c:numRef>
              <c:f>'Table 1'!$BN$403:$BN$420</c:f>
              <c:numCache>
                <c:ptCount val="18"/>
                <c:pt idx="1">
                  <c:v>213.2</c:v>
                </c:pt>
                <c:pt idx="2">
                  <c:v>186.29999999999998</c:v>
                </c:pt>
                <c:pt idx="3">
                  <c:v>256.29999999999995</c:v>
                </c:pt>
                <c:pt idx="4">
                  <c:v>148.3</c:v>
                </c:pt>
                <c:pt idx="5">
                  <c:v>137.8</c:v>
                </c:pt>
                <c:pt idx="6">
                  <c:v>88.2</c:v>
                </c:pt>
                <c:pt idx="7">
                  <c:v>136.8</c:v>
                </c:pt>
                <c:pt idx="8">
                  <c:v>193.8</c:v>
                </c:pt>
                <c:pt idx="9">
                  <c:v>138.79999999999998</c:v>
                </c:pt>
                <c:pt idx="10">
                  <c:v>204.6</c:v>
                </c:pt>
                <c:pt idx="11">
                  <c:v>188.36999999999998</c:v>
                </c:pt>
                <c:pt idx="12">
                  <c:v>160.1</c:v>
                </c:pt>
                <c:pt idx="13">
                  <c:v>150.1</c:v>
                </c:pt>
                <c:pt idx="14">
                  <c:v>180.29999999999998</c:v>
                </c:pt>
                <c:pt idx="15">
                  <c:v>57.199999999999996</c:v>
                </c:pt>
                <c:pt idx="16">
                  <c:v>52.5</c:v>
                </c:pt>
              </c:numCache>
            </c:numRef>
          </c:yVal>
          <c:smooth val="0"/>
        </c:ser>
        <c:axId val="49257767"/>
        <c:axId val="40666720"/>
      </c:scatterChart>
      <c:valAx>
        <c:axId val="49257767"/>
        <c:scaling>
          <c:orientation val="minMax"/>
          <c:max val="37500"/>
          <c:min val="32000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40666720"/>
        <c:crosses val="autoZero"/>
        <c:crossBetween val="midCat"/>
        <c:dispUnits/>
        <c:majorUnit val="1200"/>
      </c:valAx>
      <c:valAx>
        <c:axId val="40666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Conc. ug/l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49257767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25"/>
          <c:y val="0.462"/>
          <c:w val="0.201"/>
          <c:h val="0.367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/>
              <a:t>Louisville SLF MW-111 Conc. Trends for Select Compounds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55"/>
          <c:w val="0.68775"/>
          <c:h val="0.832"/>
        </c:manualLayout>
      </c:layout>
      <c:scatterChart>
        <c:scatterStyle val="lineMarker"/>
        <c:varyColors val="0"/>
        <c:ser>
          <c:idx val="0"/>
          <c:order val="0"/>
          <c:tx>
            <c:v>DCF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strRef>
              <c:f>'Table 1'!$B$194:$B$235</c:f>
              <c:strCache>
                <c:ptCount val="42"/>
                <c:pt idx="1">
                  <c:v>31782</c:v>
                </c:pt>
                <c:pt idx="2">
                  <c:v>32009</c:v>
                </c:pt>
                <c:pt idx="3">
                  <c:v>32037</c:v>
                </c:pt>
                <c:pt idx="4">
                  <c:v>32072</c:v>
                </c:pt>
                <c:pt idx="5">
                  <c:v>32380</c:v>
                </c:pt>
                <c:pt idx="6">
                  <c:v>32468</c:v>
                </c:pt>
                <c:pt idx="7">
                  <c:v>32714</c:v>
                </c:pt>
                <c:pt idx="8">
                  <c:v>32820</c:v>
                </c:pt>
                <c:pt idx="9">
                  <c:v>32981</c:v>
                </c:pt>
                <c:pt idx="10">
                  <c:v>33078</c:v>
                </c:pt>
                <c:pt idx="11">
                  <c:v>33190</c:v>
                </c:pt>
                <c:pt idx="12">
                  <c:v>33347</c:v>
                </c:pt>
                <c:pt idx="13">
                  <c:v>33448</c:v>
                </c:pt>
                <c:pt idx="14">
                  <c:v>33557</c:v>
                </c:pt>
                <c:pt idx="15">
                  <c:v>33715</c:v>
                </c:pt>
                <c:pt idx="16">
                  <c:v>33795</c:v>
                </c:pt>
                <c:pt idx="17">
                  <c:v>33904</c:v>
                </c:pt>
                <c:pt idx="18">
                  <c:v>34095</c:v>
                </c:pt>
                <c:pt idx="19">
                  <c:v>34176</c:v>
                </c:pt>
                <c:pt idx="20">
                  <c:v>34254</c:v>
                </c:pt>
                <c:pt idx="21">
                  <c:v>34437</c:v>
                </c:pt>
                <c:pt idx="22">
                  <c:v>34535</c:v>
                </c:pt>
                <c:pt idx="23">
                  <c:v>34634</c:v>
                </c:pt>
                <c:pt idx="24">
                  <c:v>34821</c:v>
                </c:pt>
                <c:pt idx="25">
                  <c:v>34900</c:v>
                </c:pt>
                <c:pt idx="26">
                  <c:v>35002</c:v>
                </c:pt>
                <c:pt idx="27">
                  <c:v>35180</c:v>
                </c:pt>
                <c:pt idx="28">
                  <c:v>35263</c:v>
                </c:pt>
                <c:pt idx="29">
                  <c:v>35362</c:v>
                </c:pt>
                <c:pt idx="30">
                  <c:v>35565</c:v>
                </c:pt>
                <c:pt idx="31">
                  <c:v>35643</c:v>
                </c:pt>
                <c:pt idx="32">
                  <c:v>35724</c:v>
                </c:pt>
                <c:pt idx="33">
                  <c:v>35948</c:v>
                </c:pt>
                <c:pt idx="34">
                  <c:v>36123</c:v>
                </c:pt>
                <c:pt idx="35">
                  <c:v>36271</c:v>
                </c:pt>
                <c:pt idx="36">
                  <c:v>36398</c:v>
                </c:pt>
                <c:pt idx="37">
                  <c:v>36496</c:v>
                </c:pt>
                <c:pt idx="38">
                  <c:v>36626</c:v>
                </c:pt>
                <c:pt idx="39">
                  <c:v>36767</c:v>
                </c:pt>
                <c:pt idx="40">
                  <c:v>36822</c:v>
                </c:pt>
              </c:strCache>
            </c:strRef>
          </c:xVal>
          <c:yVal>
            <c:numRef>
              <c:f>'Table 1'!$AE$194:$AE$235</c:f>
              <c:numCache>
                <c:ptCount val="42"/>
                <c:pt idx="7">
                  <c:v>24</c:v>
                </c:pt>
                <c:pt idx="8">
                  <c:v>26</c:v>
                </c:pt>
                <c:pt idx="9">
                  <c:v>29</c:v>
                </c:pt>
                <c:pt idx="10">
                  <c:v>18</c:v>
                </c:pt>
                <c:pt idx="11">
                  <c:v>18</c:v>
                </c:pt>
                <c:pt idx="12">
                  <c:v>12</c:v>
                </c:pt>
                <c:pt idx="13">
                  <c:v>8.8</c:v>
                </c:pt>
                <c:pt idx="14">
                  <c:v>7.8</c:v>
                </c:pt>
                <c:pt idx="15">
                  <c:v>4.8</c:v>
                </c:pt>
                <c:pt idx="16">
                  <c:v>2.9</c:v>
                </c:pt>
                <c:pt idx="17">
                  <c:v>5</c:v>
                </c:pt>
                <c:pt idx="18">
                  <c:v>3</c:v>
                </c:pt>
                <c:pt idx="19">
                  <c:v>1.7</c:v>
                </c:pt>
                <c:pt idx="20">
                  <c:v>1.2</c:v>
                </c:pt>
                <c:pt idx="21">
                  <c:v>0</c:v>
                </c:pt>
                <c:pt idx="22">
                  <c:v>1.3</c:v>
                </c:pt>
                <c:pt idx="23">
                  <c:v>1.4</c:v>
                </c:pt>
                <c:pt idx="24">
                  <c:v>1.4</c:v>
                </c:pt>
                <c:pt idx="25">
                  <c:v>0</c:v>
                </c:pt>
                <c:pt idx="26">
                  <c:v>1.5</c:v>
                </c:pt>
                <c:pt idx="30">
                  <c:v>3.8</c:v>
                </c:pt>
                <c:pt idx="37">
                  <c:v>0.9</c:v>
                </c:pt>
                <c:pt idx="38">
                  <c:v>1.1</c:v>
                </c:pt>
                <c:pt idx="39">
                  <c:v>0.7</c:v>
                </c:pt>
                <c:pt idx="40">
                  <c:v>1.4</c:v>
                </c:pt>
              </c:numCache>
            </c:numRef>
          </c:yVal>
          <c:smooth val="0"/>
        </c:ser>
        <c:ser>
          <c:idx val="1"/>
          <c:order val="1"/>
          <c:tx>
            <c:v>DCDF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strRef>
              <c:f>'Table 1'!$B$194:$B$235</c:f>
              <c:strCache>
                <c:ptCount val="42"/>
                <c:pt idx="1">
                  <c:v>31782</c:v>
                </c:pt>
                <c:pt idx="2">
                  <c:v>32009</c:v>
                </c:pt>
                <c:pt idx="3">
                  <c:v>32037</c:v>
                </c:pt>
                <c:pt idx="4">
                  <c:v>32072</c:v>
                </c:pt>
                <c:pt idx="5">
                  <c:v>32380</c:v>
                </c:pt>
                <c:pt idx="6">
                  <c:v>32468</c:v>
                </c:pt>
                <c:pt idx="7">
                  <c:v>32714</c:v>
                </c:pt>
                <c:pt idx="8">
                  <c:v>32820</c:v>
                </c:pt>
                <c:pt idx="9">
                  <c:v>32981</c:v>
                </c:pt>
                <c:pt idx="10">
                  <c:v>33078</c:v>
                </c:pt>
                <c:pt idx="11">
                  <c:v>33190</c:v>
                </c:pt>
                <c:pt idx="12">
                  <c:v>33347</c:v>
                </c:pt>
                <c:pt idx="13">
                  <c:v>33448</c:v>
                </c:pt>
                <c:pt idx="14">
                  <c:v>33557</c:v>
                </c:pt>
                <c:pt idx="15">
                  <c:v>33715</c:v>
                </c:pt>
                <c:pt idx="16">
                  <c:v>33795</c:v>
                </c:pt>
                <c:pt idx="17">
                  <c:v>33904</c:v>
                </c:pt>
                <c:pt idx="18">
                  <c:v>34095</c:v>
                </c:pt>
                <c:pt idx="19">
                  <c:v>34176</c:v>
                </c:pt>
                <c:pt idx="20">
                  <c:v>34254</c:v>
                </c:pt>
                <c:pt idx="21">
                  <c:v>34437</c:v>
                </c:pt>
                <c:pt idx="22">
                  <c:v>34535</c:v>
                </c:pt>
                <c:pt idx="23">
                  <c:v>34634</c:v>
                </c:pt>
                <c:pt idx="24">
                  <c:v>34821</c:v>
                </c:pt>
                <c:pt idx="25">
                  <c:v>34900</c:v>
                </c:pt>
                <c:pt idx="26">
                  <c:v>35002</c:v>
                </c:pt>
                <c:pt idx="27">
                  <c:v>35180</c:v>
                </c:pt>
                <c:pt idx="28">
                  <c:v>35263</c:v>
                </c:pt>
                <c:pt idx="29">
                  <c:v>35362</c:v>
                </c:pt>
                <c:pt idx="30">
                  <c:v>35565</c:v>
                </c:pt>
                <c:pt idx="31">
                  <c:v>35643</c:v>
                </c:pt>
                <c:pt idx="32">
                  <c:v>35724</c:v>
                </c:pt>
                <c:pt idx="33">
                  <c:v>35948</c:v>
                </c:pt>
                <c:pt idx="34">
                  <c:v>36123</c:v>
                </c:pt>
                <c:pt idx="35">
                  <c:v>36271</c:v>
                </c:pt>
                <c:pt idx="36">
                  <c:v>36398</c:v>
                </c:pt>
                <c:pt idx="37">
                  <c:v>36496</c:v>
                </c:pt>
                <c:pt idx="38">
                  <c:v>36626</c:v>
                </c:pt>
                <c:pt idx="39">
                  <c:v>36767</c:v>
                </c:pt>
                <c:pt idx="40">
                  <c:v>36822</c:v>
                </c:pt>
              </c:strCache>
            </c:strRef>
          </c:xVal>
          <c:yVal>
            <c:numRef>
              <c:f>'Table 1'!$Y$194:$Y$235</c:f>
              <c:numCache>
                <c:ptCount val="42"/>
                <c:pt idx="7">
                  <c:v>21</c:v>
                </c:pt>
                <c:pt idx="8">
                  <c:v>44</c:v>
                </c:pt>
                <c:pt idx="9">
                  <c:v>48</c:v>
                </c:pt>
                <c:pt idx="10">
                  <c:v>14</c:v>
                </c:pt>
                <c:pt idx="11">
                  <c:v>8.6</c:v>
                </c:pt>
                <c:pt idx="12">
                  <c:v>7.4</c:v>
                </c:pt>
                <c:pt idx="13">
                  <c:v>9.6</c:v>
                </c:pt>
                <c:pt idx="14">
                  <c:v>4.4</c:v>
                </c:pt>
                <c:pt idx="15">
                  <c:v>2.9</c:v>
                </c:pt>
                <c:pt idx="16">
                  <c:v>0</c:v>
                </c:pt>
                <c:pt idx="17">
                  <c:v>1.7</c:v>
                </c:pt>
                <c:pt idx="18">
                  <c:v>1.7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1.6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3.3</c:v>
                </c:pt>
                <c:pt idx="29">
                  <c:v>3.5</c:v>
                </c:pt>
                <c:pt idx="31">
                  <c:v>3.6</c:v>
                </c:pt>
                <c:pt idx="32">
                  <c:v>2.1</c:v>
                </c:pt>
                <c:pt idx="37">
                  <c:v>2.2</c:v>
                </c:pt>
                <c:pt idx="38">
                  <c:v>3.1</c:v>
                </c:pt>
                <c:pt idx="39">
                  <c:v>2.4</c:v>
                </c:pt>
                <c:pt idx="40">
                  <c:v>3.5</c:v>
                </c:pt>
              </c:numCache>
            </c:numRef>
          </c:yVal>
          <c:smooth val="0"/>
        </c:ser>
        <c:ser>
          <c:idx val="2"/>
          <c:order val="2"/>
          <c:tx>
            <c:v>Ethyl Ether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'Table 1'!$B$194:$B$235</c:f>
              <c:strCache>
                <c:ptCount val="42"/>
                <c:pt idx="1">
                  <c:v>31782</c:v>
                </c:pt>
                <c:pt idx="2">
                  <c:v>32009</c:v>
                </c:pt>
                <c:pt idx="3">
                  <c:v>32037</c:v>
                </c:pt>
                <c:pt idx="4">
                  <c:v>32072</c:v>
                </c:pt>
                <c:pt idx="5">
                  <c:v>32380</c:v>
                </c:pt>
                <c:pt idx="6">
                  <c:v>32468</c:v>
                </c:pt>
                <c:pt idx="7">
                  <c:v>32714</c:v>
                </c:pt>
                <c:pt idx="8">
                  <c:v>32820</c:v>
                </c:pt>
                <c:pt idx="9">
                  <c:v>32981</c:v>
                </c:pt>
                <c:pt idx="10">
                  <c:v>33078</c:v>
                </c:pt>
                <c:pt idx="11">
                  <c:v>33190</c:v>
                </c:pt>
                <c:pt idx="12">
                  <c:v>33347</c:v>
                </c:pt>
                <c:pt idx="13">
                  <c:v>33448</c:v>
                </c:pt>
                <c:pt idx="14">
                  <c:v>33557</c:v>
                </c:pt>
                <c:pt idx="15">
                  <c:v>33715</c:v>
                </c:pt>
                <c:pt idx="16">
                  <c:v>33795</c:v>
                </c:pt>
                <c:pt idx="17">
                  <c:v>33904</c:v>
                </c:pt>
                <c:pt idx="18">
                  <c:v>34095</c:v>
                </c:pt>
                <c:pt idx="19">
                  <c:v>34176</c:v>
                </c:pt>
                <c:pt idx="20">
                  <c:v>34254</c:v>
                </c:pt>
                <c:pt idx="21">
                  <c:v>34437</c:v>
                </c:pt>
                <c:pt idx="22">
                  <c:v>34535</c:v>
                </c:pt>
                <c:pt idx="23">
                  <c:v>34634</c:v>
                </c:pt>
                <c:pt idx="24">
                  <c:v>34821</c:v>
                </c:pt>
                <c:pt idx="25">
                  <c:v>34900</c:v>
                </c:pt>
                <c:pt idx="26">
                  <c:v>35002</c:v>
                </c:pt>
                <c:pt idx="27">
                  <c:v>35180</c:v>
                </c:pt>
                <c:pt idx="28">
                  <c:v>35263</c:v>
                </c:pt>
                <c:pt idx="29">
                  <c:v>35362</c:v>
                </c:pt>
                <c:pt idx="30">
                  <c:v>35565</c:v>
                </c:pt>
                <c:pt idx="31">
                  <c:v>35643</c:v>
                </c:pt>
                <c:pt idx="32">
                  <c:v>35724</c:v>
                </c:pt>
                <c:pt idx="33">
                  <c:v>35948</c:v>
                </c:pt>
                <c:pt idx="34">
                  <c:v>36123</c:v>
                </c:pt>
                <c:pt idx="35">
                  <c:v>36271</c:v>
                </c:pt>
                <c:pt idx="36">
                  <c:v>36398</c:v>
                </c:pt>
                <c:pt idx="37">
                  <c:v>36496</c:v>
                </c:pt>
                <c:pt idx="38">
                  <c:v>36626</c:v>
                </c:pt>
                <c:pt idx="39">
                  <c:v>36767</c:v>
                </c:pt>
                <c:pt idx="40">
                  <c:v>36822</c:v>
                </c:pt>
              </c:strCache>
            </c:strRef>
          </c:xVal>
          <c:yVal>
            <c:numRef>
              <c:f>'Table 1'!$AM$194:$AM$235</c:f>
              <c:numCache>
                <c:ptCount val="42"/>
                <c:pt idx="7">
                  <c:v>22</c:v>
                </c:pt>
                <c:pt idx="8">
                  <c:v>19</c:v>
                </c:pt>
                <c:pt idx="9">
                  <c:v>20</c:v>
                </c:pt>
                <c:pt idx="10">
                  <c:v>14</c:v>
                </c:pt>
                <c:pt idx="11">
                  <c:v>9.5</c:v>
                </c:pt>
                <c:pt idx="12">
                  <c:v>6.5</c:v>
                </c:pt>
                <c:pt idx="13">
                  <c:v>8.4</c:v>
                </c:pt>
                <c:pt idx="14">
                  <c:v>5</c:v>
                </c:pt>
                <c:pt idx="15">
                  <c:v>3.4</c:v>
                </c:pt>
                <c:pt idx="16">
                  <c:v>2.8</c:v>
                </c:pt>
                <c:pt idx="17">
                  <c:v>3.2</c:v>
                </c:pt>
                <c:pt idx="18">
                  <c:v>2.6</c:v>
                </c:pt>
                <c:pt idx="19">
                  <c:v>0</c:v>
                </c:pt>
                <c:pt idx="20">
                  <c:v>0</c:v>
                </c:pt>
                <c:pt idx="21">
                  <c:v>3.9</c:v>
                </c:pt>
                <c:pt idx="22">
                  <c:v>3.5</c:v>
                </c:pt>
                <c:pt idx="23">
                  <c:v>4.1</c:v>
                </c:pt>
                <c:pt idx="24">
                  <c:v>3.6</c:v>
                </c:pt>
                <c:pt idx="25">
                  <c:v>0</c:v>
                </c:pt>
                <c:pt idx="26">
                  <c:v>2.5</c:v>
                </c:pt>
                <c:pt idx="29">
                  <c:v>1.1</c:v>
                </c:pt>
                <c:pt idx="30">
                  <c:v>1.6</c:v>
                </c:pt>
                <c:pt idx="37">
                  <c:v>2.1</c:v>
                </c:pt>
                <c:pt idx="38">
                  <c:v>2.5</c:v>
                </c:pt>
                <c:pt idx="40">
                  <c:v>2</c:v>
                </c:pt>
              </c:numCache>
            </c:numRef>
          </c:yVal>
          <c:smooth val="0"/>
        </c:ser>
        <c:ser>
          <c:idx val="3"/>
          <c:order val="3"/>
          <c:tx>
            <c:v>Vinyl Chloride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strRef>
              <c:f>'Table 1'!$B$194:$B$235</c:f>
              <c:strCache>
                <c:ptCount val="42"/>
                <c:pt idx="1">
                  <c:v>31782</c:v>
                </c:pt>
                <c:pt idx="2">
                  <c:v>32009</c:v>
                </c:pt>
                <c:pt idx="3">
                  <c:v>32037</c:v>
                </c:pt>
                <c:pt idx="4">
                  <c:v>32072</c:v>
                </c:pt>
                <c:pt idx="5">
                  <c:v>32380</c:v>
                </c:pt>
                <c:pt idx="6">
                  <c:v>32468</c:v>
                </c:pt>
                <c:pt idx="7">
                  <c:v>32714</c:v>
                </c:pt>
                <c:pt idx="8">
                  <c:v>32820</c:v>
                </c:pt>
                <c:pt idx="9">
                  <c:v>32981</c:v>
                </c:pt>
                <c:pt idx="10">
                  <c:v>33078</c:v>
                </c:pt>
                <c:pt idx="11">
                  <c:v>33190</c:v>
                </c:pt>
                <c:pt idx="12">
                  <c:v>33347</c:v>
                </c:pt>
                <c:pt idx="13">
                  <c:v>33448</c:v>
                </c:pt>
                <c:pt idx="14">
                  <c:v>33557</c:v>
                </c:pt>
                <c:pt idx="15">
                  <c:v>33715</c:v>
                </c:pt>
                <c:pt idx="16">
                  <c:v>33795</c:v>
                </c:pt>
                <c:pt idx="17">
                  <c:v>33904</c:v>
                </c:pt>
                <c:pt idx="18">
                  <c:v>34095</c:v>
                </c:pt>
                <c:pt idx="19">
                  <c:v>34176</c:v>
                </c:pt>
                <c:pt idx="20">
                  <c:v>34254</c:v>
                </c:pt>
                <c:pt idx="21">
                  <c:v>34437</c:v>
                </c:pt>
                <c:pt idx="22">
                  <c:v>34535</c:v>
                </c:pt>
                <c:pt idx="23">
                  <c:v>34634</c:v>
                </c:pt>
                <c:pt idx="24">
                  <c:v>34821</c:v>
                </c:pt>
                <c:pt idx="25">
                  <c:v>34900</c:v>
                </c:pt>
                <c:pt idx="26">
                  <c:v>35002</c:v>
                </c:pt>
                <c:pt idx="27">
                  <c:v>35180</c:v>
                </c:pt>
                <c:pt idx="28">
                  <c:v>35263</c:v>
                </c:pt>
                <c:pt idx="29">
                  <c:v>35362</c:v>
                </c:pt>
                <c:pt idx="30">
                  <c:v>35565</c:v>
                </c:pt>
                <c:pt idx="31">
                  <c:v>35643</c:v>
                </c:pt>
                <c:pt idx="32">
                  <c:v>35724</c:v>
                </c:pt>
                <c:pt idx="33">
                  <c:v>35948</c:v>
                </c:pt>
                <c:pt idx="34">
                  <c:v>36123</c:v>
                </c:pt>
                <c:pt idx="35">
                  <c:v>36271</c:v>
                </c:pt>
                <c:pt idx="36">
                  <c:v>36398</c:v>
                </c:pt>
                <c:pt idx="37">
                  <c:v>36496</c:v>
                </c:pt>
                <c:pt idx="38">
                  <c:v>36626</c:v>
                </c:pt>
                <c:pt idx="39">
                  <c:v>36767</c:v>
                </c:pt>
                <c:pt idx="40">
                  <c:v>36822</c:v>
                </c:pt>
              </c:strCache>
            </c:strRef>
          </c:xVal>
          <c:yVal>
            <c:numRef>
              <c:f>'Table 1'!$BJ$194:$BJ$235</c:f>
              <c:numCache>
                <c:ptCount val="42"/>
                <c:pt idx="7">
                  <c:v>2.3</c:v>
                </c:pt>
                <c:pt idx="8">
                  <c:v>19</c:v>
                </c:pt>
                <c:pt idx="9">
                  <c:v>10</c:v>
                </c:pt>
                <c:pt idx="10">
                  <c:v>12</c:v>
                </c:pt>
                <c:pt idx="11">
                  <c:v>12</c:v>
                </c:pt>
                <c:pt idx="12">
                  <c:v>6.1</c:v>
                </c:pt>
                <c:pt idx="13">
                  <c:v>3.2</c:v>
                </c:pt>
                <c:pt idx="14">
                  <c:v>2.7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</c:ser>
        <c:axId val="30456161"/>
        <c:axId val="5669994"/>
      </c:scatterChart>
      <c:valAx>
        <c:axId val="304561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5669994"/>
        <c:crosses val="autoZero"/>
        <c:crossBetween val="midCat"/>
        <c:dispUnits/>
        <c:majorUnit val="1200"/>
      </c:valAx>
      <c:valAx>
        <c:axId val="5669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Conc. ug/l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30456161"/>
        <c:crosses val="autoZero"/>
        <c:crossBetween val="midCat"/>
        <c:dispUnits/>
      </c:valAx>
      <c:spPr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1275"/>
          <c:y val="0.19025"/>
          <c:w val="0.18475"/>
          <c:h val="0.216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/>
              <a:t>Louisville SLF MW-112 Conc. Trends for Select Compounds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59"/>
          <c:w val="0.6945"/>
          <c:h val="0.82775"/>
        </c:manualLayout>
      </c:layout>
      <c:scatterChart>
        <c:scatterStyle val="lineMarker"/>
        <c:varyColors val="0"/>
        <c:ser>
          <c:idx val="0"/>
          <c:order val="0"/>
          <c:tx>
            <c:v>DCF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strRef>
              <c:f>'Table 1'!$B$236:$B$271</c:f>
              <c:strCache>
                <c:ptCount val="36"/>
                <c:pt idx="1">
                  <c:v>31971</c:v>
                </c:pt>
                <c:pt idx="2">
                  <c:v>32009</c:v>
                </c:pt>
                <c:pt idx="3">
                  <c:v>32037</c:v>
                </c:pt>
                <c:pt idx="4">
                  <c:v>32072</c:v>
                </c:pt>
                <c:pt idx="5">
                  <c:v>32381</c:v>
                </c:pt>
                <c:pt idx="6">
                  <c:v>32468</c:v>
                </c:pt>
                <c:pt idx="7">
                  <c:v>32714</c:v>
                </c:pt>
                <c:pt idx="8">
                  <c:v>32820</c:v>
                </c:pt>
                <c:pt idx="9">
                  <c:v>32981</c:v>
                </c:pt>
                <c:pt idx="10">
                  <c:v>33078</c:v>
                </c:pt>
                <c:pt idx="11">
                  <c:v>33190</c:v>
                </c:pt>
                <c:pt idx="12">
                  <c:v>33347</c:v>
                </c:pt>
                <c:pt idx="13">
                  <c:v>33448</c:v>
                </c:pt>
                <c:pt idx="14">
                  <c:v>33557</c:v>
                </c:pt>
                <c:pt idx="15">
                  <c:v>33715</c:v>
                </c:pt>
                <c:pt idx="16">
                  <c:v>33795</c:v>
                </c:pt>
                <c:pt idx="17">
                  <c:v>33904</c:v>
                </c:pt>
                <c:pt idx="18">
                  <c:v>34095</c:v>
                </c:pt>
                <c:pt idx="19">
                  <c:v>34176</c:v>
                </c:pt>
                <c:pt idx="20">
                  <c:v>34254</c:v>
                </c:pt>
                <c:pt idx="21">
                  <c:v>34437</c:v>
                </c:pt>
                <c:pt idx="22">
                  <c:v>34535</c:v>
                </c:pt>
                <c:pt idx="23">
                  <c:v>34634</c:v>
                </c:pt>
                <c:pt idx="24">
                  <c:v>34821</c:v>
                </c:pt>
                <c:pt idx="25">
                  <c:v>34900</c:v>
                </c:pt>
                <c:pt idx="26">
                  <c:v>35565</c:v>
                </c:pt>
                <c:pt idx="27">
                  <c:v>35643</c:v>
                </c:pt>
                <c:pt idx="28">
                  <c:v>35724</c:v>
                </c:pt>
                <c:pt idx="29">
                  <c:v>35948</c:v>
                </c:pt>
                <c:pt idx="30">
                  <c:v>36123</c:v>
                </c:pt>
                <c:pt idx="31">
                  <c:v>36496</c:v>
                </c:pt>
                <c:pt idx="32">
                  <c:v>36626</c:v>
                </c:pt>
                <c:pt idx="33">
                  <c:v>36768</c:v>
                </c:pt>
                <c:pt idx="34">
                  <c:v>36822</c:v>
                </c:pt>
              </c:strCache>
            </c:strRef>
          </c:xVal>
          <c:yVal>
            <c:numRef>
              <c:f>'Table 1'!$AE$236:$AE$271</c:f>
              <c:numCache>
                <c:ptCount val="36"/>
                <c:pt idx="7">
                  <c:v>2.8</c:v>
                </c:pt>
                <c:pt idx="8">
                  <c:v>3.2</c:v>
                </c:pt>
                <c:pt idx="9">
                  <c:v>5.3</c:v>
                </c:pt>
                <c:pt idx="10">
                  <c:v>0</c:v>
                </c:pt>
                <c:pt idx="11">
                  <c:v>0</c:v>
                </c:pt>
                <c:pt idx="12">
                  <c:v>2.8</c:v>
                </c:pt>
                <c:pt idx="13">
                  <c:v>1</c:v>
                </c:pt>
                <c:pt idx="14">
                  <c:v>2.9</c:v>
                </c:pt>
                <c:pt idx="15">
                  <c:v>1.9</c:v>
                </c:pt>
                <c:pt idx="16">
                  <c:v>0</c:v>
                </c:pt>
                <c:pt idx="17">
                  <c:v>1.1</c:v>
                </c:pt>
                <c:pt idx="18">
                  <c:v>1.2</c:v>
                </c:pt>
                <c:pt idx="19">
                  <c:v>1.2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6.1</c:v>
                </c:pt>
                <c:pt idx="24">
                  <c:v>5.6</c:v>
                </c:pt>
                <c:pt idx="25">
                  <c:v>5.7</c:v>
                </c:pt>
                <c:pt idx="26">
                  <c:v>7.9</c:v>
                </c:pt>
                <c:pt idx="27">
                  <c:v>7.3</c:v>
                </c:pt>
                <c:pt idx="28">
                  <c:v>6.3</c:v>
                </c:pt>
                <c:pt idx="29">
                  <c:v>5.8</c:v>
                </c:pt>
                <c:pt idx="30">
                  <c:v>6.9</c:v>
                </c:pt>
                <c:pt idx="31">
                  <c:v>11</c:v>
                </c:pt>
                <c:pt idx="32">
                  <c:v>10</c:v>
                </c:pt>
                <c:pt idx="33">
                  <c:v>6.1</c:v>
                </c:pt>
                <c:pt idx="34">
                  <c:v>7.5</c:v>
                </c:pt>
              </c:numCache>
            </c:numRef>
          </c:yVal>
          <c:smooth val="0"/>
        </c:ser>
        <c:ser>
          <c:idx val="1"/>
          <c:order val="1"/>
          <c:tx>
            <c:v>DCDF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strRef>
              <c:f>'Table 1'!$B$236:$B$271</c:f>
              <c:strCache>
                <c:ptCount val="36"/>
                <c:pt idx="1">
                  <c:v>31971</c:v>
                </c:pt>
                <c:pt idx="2">
                  <c:v>32009</c:v>
                </c:pt>
                <c:pt idx="3">
                  <c:v>32037</c:v>
                </c:pt>
                <c:pt idx="4">
                  <c:v>32072</c:v>
                </c:pt>
                <c:pt idx="5">
                  <c:v>32381</c:v>
                </c:pt>
                <c:pt idx="6">
                  <c:v>32468</c:v>
                </c:pt>
                <c:pt idx="7">
                  <c:v>32714</c:v>
                </c:pt>
                <c:pt idx="8">
                  <c:v>32820</c:v>
                </c:pt>
                <c:pt idx="9">
                  <c:v>32981</c:v>
                </c:pt>
                <c:pt idx="10">
                  <c:v>33078</c:v>
                </c:pt>
                <c:pt idx="11">
                  <c:v>33190</c:v>
                </c:pt>
                <c:pt idx="12">
                  <c:v>33347</c:v>
                </c:pt>
                <c:pt idx="13">
                  <c:v>33448</c:v>
                </c:pt>
                <c:pt idx="14">
                  <c:v>33557</c:v>
                </c:pt>
                <c:pt idx="15">
                  <c:v>33715</c:v>
                </c:pt>
                <c:pt idx="16">
                  <c:v>33795</c:v>
                </c:pt>
                <c:pt idx="17">
                  <c:v>33904</c:v>
                </c:pt>
                <c:pt idx="18">
                  <c:v>34095</c:v>
                </c:pt>
                <c:pt idx="19">
                  <c:v>34176</c:v>
                </c:pt>
                <c:pt idx="20">
                  <c:v>34254</c:v>
                </c:pt>
                <c:pt idx="21">
                  <c:v>34437</c:v>
                </c:pt>
                <c:pt idx="22">
                  <c:v>34535</c:v>
                </c:pt>
                <c:pt idx="23">
                  <c:v>34634</c:v>
                </c:pt>
                <c:pt idx="24">
                  <c:v>34821</c:v>
                </c:pt>
                <c:pt idx="25">
                  <c:v>34900</c:v>
                </c:pt>
                <c:pt idx="26">
                  <c:v>35565</c:v>
                </c:pt>
                <c:pt idx="27">
                  <c:v>35643</c:v>
                </c:pt>
                <c:pt idx="28">
                  <c:v>35724</c:v>
                </c:pt>
                <c:pt idx="29">
                  <c:v>35948</c:v>
                </c:pt>
                <c:pt idx="30">
                  <c:v>36123</c:v>
                </c:pt>
                <c:pt idx="31">
                  <c:v>36496</c:v>
                </c:pt>
                <c:pt idx="32">
                  <c:v>36626</c:v>
                </c:pt>
                <c:pt idx="33">
                  <c:v>36768</c:v>
                </c:pt>
                <c:pt idx="34">
                  <c:v>36822</c:v>
                </c:pt>
              </c:strCache>
            </c:strRef>
          </c:xVal>
          <c:yVal>
            <c:numRef>
              <c:f>'Table 1'!$Y$236:$Y$271</c:f>
              <c:numCache>
                <c:ptCount val="36"/>
                <c:pt idx="7">
                  <c:v>7.7</c:v>
                </c:pt>
                <c:pt idx="8">
                  <c:v>29</c:v>
                </c:pt>
                <c:pt idx="9">
                  <c:v>25</c:v>
                </c:pt>
                <c:pt idx="10">
                  <c:v>0</c:v>
                </c:pt>
                <c:pt idx="11">
                  <c:v>0</c:v>
                </c:pt>
                <c:pt idx="12">
                  <c:v>7.9</c:v>
                </c:pt>
                <c:pt idx="13">
                  <c:v>3.4</c:v>
                </c:pt>
                <c:pt idx="14">
                  <c:v>8.9</c:v>
                </c:pt>
                <c:pt idx="15">
                  <c:v>11</c:v>
                </c:pt>
                <c:pt idx="16">
                  <c:v>2</c:v>
                </c:pt>
                <c:pt idx="17">
                  <c:v>0</c:v>
                </c:pt>
                <c:pt idx="18">
                  <c:v>1.5</c:v>
                </c:pt>
                <c:pt idx="19">
                  <c:v>5.6</c:v>
                </c:pt>
                <c:pt idx="20">
                  <c:v>1.5</c:v>
                </c:pt>
                <c:pt idx="21">
                  <c:v>1.8</c:v>
                </c:pt>
                <c:pt idx="22">
                  <c:v>3</c:v>
                </c:pt>
                <c:pt idx="23">
                  <c:v>23</c:v>
                </c:pt>
                <c:pt idx="24">
                  <c:v>22</c:v>
                </c:pt>
                <c:pt idx="25">
                  <c:v>28</c:v>
                </c:pt>
                <c:pt idx="26">
                  <c:v>9.1</c:v>
                </c:pt>
                <c:pt idx="27">
                  <c:v>42</c:v>
                </c:pt>
                <c:pt idx="28">
                  <c:v>31</c:v>
                </c:pt>
                <c:pt idx="29">
                  <c:v>16</c:v>
                </c:pt>
                <c:pt idx="30">
                  <c:v>24</c:v>
                </c:pt>
                <c:pt idx="31">
                  <c:v>12</c:v>
                </c:pt>
                <c:pt idx="32">
                  <c:v>8.3</c:v>
                </c:pt>
                <c:pt idx="33">
                  <c:v>12</c:v>
                </c:pt>
                <c:pt idx="34">
                  <c:v>15</c:v>
                </c:pt>
              </c:numCache>
            </c:numRef>
          </c:yVal>
          <c:smooth val="0"/>
        </c:ser>
        <c:ser>
          <c:idx val="2"/>
          <c:order val="2"/>
          <c:tx>
            <c:v>Ethyl Ether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'Table 1'!$B$236:$B$271</c:f>
              <c:strCache>
                <c:ptCount val="36"/>
                <c:pt idx="1">
                  <c:v>31971</c:v>
                </c:pt>
                <c:pt idx="2">
                  <c:v>32009</c:v>
                </c:pt>
                <c:pt idx="3">
                  <c:v>32037</c:v>
                </c:pt>
                <c:pt idx="4">
                  <c:v>32072</c:v>
                </c:pt>
                <c:pt idx="5">
                  <c:v>32381</c:v>
                </c:pt>
                <c:pt idx="6">
                  <c:v>32468</c:v>
                </c:pt>
                <c:pt idx="7">
                  <c:v>32714</c:v>
                </c:pt>
                <c:pt idx="8">
                  <c:v>32820</c:v>
                </c:pt>
                <c:pt idx="9">
                  <c:v>32981</c:v>
                </c:pt>
                <c:pt idx="10">
                  <c:v>33078</c:v>
                </c:pt>
                <c:pt idx="11">
                  <c:v>33190</c:v>
                </c:pt>
                <c:pt idx="12">
                  <c:v>33347</c:v>
                </c:pt>
                <c:pt idx="13">
                  <c:v>33448</c:v>
                </c:pt>
                <c:pt idx="14">
                  <c:v>33557</c:v>
                </c:pt>
                <c:pt idx="15">
                  <c:v>33715</c:v>
                </c:pt>
                <c:pt idx="16">
                  <c:v>33795</c:v>
                </c:pt>
                <c:pt idx="17">
                  <c:v>33904</c:v>
                </c:pt>
                <c:pt idx="18">
                  <c:v>34095</c:v>
                </c:pt>
                <c:pt idx="19">
                  <c:v>34176</c:v>
                </c:pt>
                <c:pt idx="20">
                  <c:v>34254</c:v>
                </c:pt>
                <c:pt idx="21">
                  <c:v>34437</c:v>
                </c:pt>
                <c:pt idx="22">
                  <c:v>34535</c:v>
                </c:pt>
                <c:pt idx="23">
                  <c:v>34634</c:v>
                </c:pt>
                <c:pt idx="24">
                  <c:v>34821</c:v>
                </c:pt>
                <c:pt idx="25">
                  <c:v>34900</c:v>
                </c:pt>
                <c:pt idx="26">
                  <c:v>35565</c:v>
                </c:pt>
                <c:pt idx="27">
                  <c:v>35643</c:v>
                </c:pt>
                <c:pt idx="28">
                  <c:v>35724</c:v>
                </c:pt>
                <c:pt idx="29">
                  <c:v>35948</c:v>
                </c:pt>
                <c:pt idx="30">
                  <c:v>36123</c:v>
                </c:pt>
                <c:pt idx="31">
                  <c:v>36496</c:v>
                </c:pt>
                <c:pt idx="32">
                  <c:v>36626</c:v>
                </c:pt>
                <c:pt idx="33">
                  <c:v>36768</c:v>
                </c:pt>
                <c:pt idx="34">
                  <c:v>36822</c:v>
                </c:pt>
              </c:strCache>
            </c:strRef>
          </c:xVal>
          <c:yVal>
            <c:numRef>
              <c:f>'Table 1'!$AM$236:$AM$271</c:f>
              <c:numCache>
                <c:ptCount val="36"/>
                <c:pt idx="7">
                  <c:v>1.8</c:v>
                </c:pt>
                <c:pt idx="8">
                  <c:v>0</c:v>
                </c:pt>
                <c:pt idx="9">
                  <c:v>2.4</c:v>
                </c:pt>
                <c:pt idx="10">
                  <c:v>0</c:v>
                </c:pt>
                <c:pt idx="11">
                  <c:v>0</c:v>
                </c:pt>
                <c:pt idx="12">
                  <c:v>1.7</c:v>
                </c:pt>
                <c:pt idx="13">
                  <c:v>0.8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3.1</c:v>
                </c:pt>
                <c:pt idx="18">
                  <c:v>4.2</c:v>
                </c:pt>
                <c:pt idx="19">
                  <c:v>7.2</c:v>
                </c:pt>
                <c:pt idx="20">
                  <c:v>0</c:v>
                </c:pt>
                <c:pt idx="21">
                  <c:v>6</c:v>
                </c:pt>
                <c:pt idx="22">
                  <c:v>18</c:v>
                </c:pt>
                <c:pt idx="23">
                  <c:v>23</c:v>
                </c:pt>
                <c:pt idx="24">
                  <c:v>21</c:v>
                </c:pt>
                <c:pt idx="25">
                  <c:v>14</c:v>
                </c:pt>
                <c:pt idx="26">
                  <c:v>20</c:v>
                </c:pt>
                <c:pt idx="27">
                  <c:v>24</c:v>
                </c:pt>
                <c:pt idx="28">
                  <c:v>21</c:v>
                </c:pt>
                <c:pt idx="29">
                  <c:v>18</c:v>
                </c:pt>
                <c:pt idx="30">
                  <c:v>14</c:v>
                </c:pt>
                <c:pt idx="31">
                  <c:v>17</c:v>
                </c:pt>
                <c:pt idx="32">
                  <c:v>18</c:v>
                </c:pt>
                <c:pt idx="33">
                  <c:v>9.6</c:v>
                </c:pt>
                <c:pt idx="34">
                  <c:v>11</c:v>
                </c:pt>
              </c:numCache>
            </c:numRef>
          </c:yVal>
          <c:smooth val="0"/>
        </c:ser>
        <c:ser>
          <c:idx val="3"/>
          <c:order val="3"/>
          <c:tx>
            <c:v>Vinyl Chloride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strRef>
              <c:f>'Table 1'!$B$236:$B$271</c:f>
              <c:strCache>
                <c:ptCount val="36"/>
                <c:pt idx="1">
                  <c:v>31971</c:v>
                </c:pt>
                <c:pt idx="2">
                  <c:v>32009</c:v>
                </c:pt>
                <c:pt idx="3">
                  <c:v>32037</c:v>
                </c:pt>
                <c:pt idx="4">
                  <c:v>32072</c:v>
                </c:pt>
                <c:pt idx="5">
                  <c:v>32381</c:v>
                </c:pt>
                <c:pt idx="6">
                  <c:v>32468</c:v>
                </c:pt>
                <c:pt idx="7">
                  <c:v>32714</c:v>
                </c:pt>
                <c:pt idx="8">
                  <c:v>32820</c:v>
                </c:pt>
                <c:pt idx="9">
                  <c:v>32981</c:v>
                </c:pt>
                <c:pt idx="10">
                  <c:v>33078</c:v>
                </c:pt>
                <c:pt idx="11">
                  <c:v>33190</c:v>
                </c:pt>
                <c:pt idx="12">
                  <c:v>33347</c:v>
                </c:pt>
                <c:pt idx="13">
                  <c:v>33448</c:v>
                </c:pt>
                <c:pt idx="14">
                  <c:v>33557</c:v>
                </c:pt>
                <c:pt idx="15">
                  <c:v>33715</c:v>
                </c:pt>
                <c:pt idx="16">
                  <c:v>33795</c:v>
                </c:pt>
                <c:pt idx="17">
                  <c:v>33904</c:v>
                </c:pt>
                <c:pt idx="18">
                  <c:v>34095</c:v>
                </c:pt>
                <c:pt idx="19">
                  <c:v>34176</c:v>
                </c:pt>
                <c:pt idx="20">
                  <c:v>34254</c:v>
                </c:pt>
                <c:pt idx="21">
                  <c:v>34437</c:v>
                </c:pt>
                <c:pt idx="22">
                  <c:v>34535</c:v>
                </c:pt>
                <c:pt idx="23">
                  <c:v>34634</c:v>
                </c:pt>
                <c:pt idx="24">
                  <c:v>34821</c:v>
                </c:pt>
                <c:pt idx="25">
                  <c:v>34900</c:v>
                </c:pt>
                <c:pt idx="26">
                  <c:v>35565</c:v>
                </c:pt>
                <c:pt idx="27">
                  <c:v>35643</c:v>
                </c:pt>
                <c:pt idx="28">
                  <c:v>35724</c:v>
                </c:pt>
                <c:pt idx="29">
                  <c:v>35948</c:v>
                </c:pt>
                <c:pt idx="30">
                  <c:v>36123</c:v>
                </c:pt>
                <c:pt idx="31">
                  <c:v>36496</c:v>
                </c:pt>
                <c:pt idx="32">
                  <c:v>36626</c:v>
                </c:pt>
                <c:pt idx="33">
                  <c:v>36768</c:v>
                </c:pt>
                <c:pt idx="34">
                  <c:v>36822</c:v>
                </c:pt>
              </c:strCache>
            </c:strRef>
          </c:xVal>
          <c:yVal>
            <c:numRef>
              <c:f>'Table 1'!$BJ$236:$BJ$271</c:f>
              <c:numCache>
                <c:ptCount val="36"/>
                <c:pt idx="8">
                  <c:v>1.9</c:v>
                </c:pt>
                <c:pt idx="9">
                  <c:v>1.3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2.9</c:v>
                </c:pt>
                <c:pt idx="20">
                  <c:v>1.2</c:v>
                </c:pt>
                <c:pt idx="21">
                  <c:v>0</c:v>
                </c:pt>
                <c:pt idx="22">
                  <c:v>2.2</c:v>
                </c:pt>
                <c:pt idx="23">
                  <c:v>5.5</c:v>
                </c:pt>
                <c:pt idx="24">
                  <c:v>3.8</c:v>
                </c:pt>
                <c:pt idx="25">
                  <c:v>3.9</c:v>
                </c:pt>
                <c:pt idx="26">
                  <c:v>2.3</c:v>
                </c:pt>
                <c:pt idx="27">
                  <c:v>7.7</c:v>
                </c:pt>
                <c:pt idx="28">
                  <c:v>2.8</c:v>
                </c:pt>
                <c:pt idx="29">
                  <c:v>0</c:v>
                </c:pt>
                <c:pt idx="30">
                  <c:v>1.5</c:v>
                </c:pt>
                <c:pt idx="31">
                  <c:v>2</c:v>
                </c:pt>
                <c:pt idx="32">
                  <c:v>1.9</c:v>
                </c:pt>
                <c:pt idx="33">
                  <c:v>1.1</c:v>
                </c:pt>
                <c:pt idx="34">
                  <c:v>1.1</c:v>
                </c:pt>
              </c:numCache>
            </c:numRef>
          </c:yVal>
          <c:smooth val="0"/>
        </c:ser>
        <c:axId val="51029947"/>
        <c:axId val="56616340"/>
      </c:scatterChart>
      <c:valAx>
        <c:axId val="51029947"/>
        <c:scaling>
          <c:orientation val="minMax"/>
          <c:min val="32000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56616340"/>
        <c:crosses val="autoZero"/>
        <c:crossBetween val="midCat"/>
        <c:dispUnits/>
        <c:majorUnit val="1300"/>
      </c:valAx>
      <c:valAx>
        <c:axId val="56616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Conc. ug/l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51029947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714"/>
          <c:y val="0.17425"/>
          <c:w val="0.20625"/>
          <c:h val="0.2652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/>
              <a:t>Louisville SLF MW-116 Conc. Trends for Select Compounds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59"/>
          <c:w val="0.6945"/>
          <c:h val="0.82775"/>
        </c:manualLayout>
      </c:layout>
      <c:scatterChart>
        <c:scatterStyle val="lineMarker"/>
        <c:varyColors val="0"/>
        <c:ser>
          <c:idx val="0"/>
          <c:order val="0"/>
          <c:tx>
            <c:v>DCF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strRef>
              <c:f>'Table 1'!$B$378:$B$402</c:f>
              <c:strCache>
                <c:ptCount val="25"/>
                <c:pt idx="1">
                  <c:v>34095</c:v>
                </c:pt>
                <c:pt idx="2">
                  <c:v>34176</c:v>
                </c:pt>
                <c:pt idx="3">
                  <c:v>34254</c:v>
                </c:pt>
                <c:pt idx="4">
                  <c:v>34437</c:v>
                </c:pt>
                <c:pt idx="5">
                  <c:v>34535</c:v>
                </c:pt>
                <c:pt idx="6">
                  <c:v>34634</c:v>
                </c:pt>
                <c:pt idx="7">
                  <c:v>34821</c:v>
                </c:pt>
                <c:pt idx="8">
                  <c:v>34900</c:v>
                </c:pt>
                <c:pt idx="9">
                  <c:v>35002</c:v>
                </c:pt>
                <c:pt idx="10">
                  <c:v>35180</c:v>
                </c:pt>
                <c:pt idx="11">
                  <c:v>35263</c:v>
                </c:pt>
                <c:pt idx="12">
                  <c:v>35362</c:v>
                </c:pt>
                <c:pt idx="13">
                  <c:v>35565</c:v>
                </c:pt>
                <c:pt idx="14">
                  <c:v>35643</c:v>
                </c:pt>
                <c:pt idx="15">
                  <c:v>35724</c:v>
                </c:pt>
                <c:pt idx="16">
                  <c:v>35948</c:v>
                </c:pt>
                <c:pt idx="17">
                  <c:v>36123</c:v>
                </c:pt>
                <c:pt idx="18">
                  <c:v>36263</c:v>
                </c:pt>
                <c:pt idx="19">
                  <c:v>36397</c:v>
                </c:pt>
                <c:pt idx="20">
                  <c:v>36496</c:v>
                </c:pt>
                <c:pt idx="21">
                  <c:v>36626</c:v>
                </c:pt>
                <c:pt idx="22">
                  <c:v>36767</c:v>
                </c:pt>
                <c:pt idx="23">
                  <c:v>36822</c:v>
                </c:pt>
              </c:strCache>
            </c:strRef>
          </c:xVal>
          <c:yVal>
            <c:numRef>
              <c:f>'Table 1'!$AE$378:$AE$402</c:f>
              <c:numCache>
                <c:ptCount val="25"/>
                <c:pt idx="10">
                  <c:v>2</c:v>
                </c:pt>
                <c:pt idx="11">
                  <c:v>1.7</c:v>
                </c:pt>
                <c:pt idx="12">
                  <c:v>2.6</c:v>
                </c:pt>
                <c:pt idx="13">
                  <c:v>28</c:v>
                </c:pt>
                <c:pt idx="14">
                  <c:v>42</c:v>
                </c:pt>
                <c:pt idx="15">
                  <c:v>40</c:v>
                </c:pt>
                <c:pt idx="16">
                  <c:v>74</c:v>
                </c:pt>
                <c:pt idx="17">
                  <c:v>70</c:v>
                </c:pt>
                <c:pt idx="19">
                  <c:v>67</c:v>
                </c:pt>
                <c:pt idx="20">
                  <c:v>52</c:v>
                </c:pt>
                <c:pt idx="21">
                  <c:v>54</c:v>
                </c:pt>
                <c:pt idx="22">
                  <c:v>34</c:v>
                </c:pt>
                <c:pt idx="23">
                  <c:v>88</c:v>
                </c:pt>
              </c:numCache>
            </c:numRef>
          </c:yVal>
          <c:smooth val="0"/>
        </c:ser>
        <c:ser>
          <c:idx val="1"/>
          <c:order val="1"/>
          <c:tx>
            <c:v>DCDF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strRef>
              <c:f>'Table 1'!$B$378:$B$402</c:f>
              <c:strCache>
                <c:ptCount val="25"/>
                <c:pt idx="1">
                  <c:v>34095</c:v>
                </c:pt>
                <c:pt idx="2">
                  <c:v>34176</c:v>
                </c:pt>
                <c:pt idx="3">
                  <c:v>34254</c:v>
                </c:pt>
                <c:pt idx="4">
                  <c:v>34437</c:v>
                </c:pt>
                <c:pt idx="5">
                  <c:v>34535</c:v>
                </c:pt>
                <c:pt idx="6">
                  <c:v>34634</c:v>
                </c:pt>
                <c:pt idx="7">
                  <c:v>34821</c:v>
                </c:pt>
                <c:pt idx="8">
                  <c:v>34900</c:v>
                </c:pt>
                <c:pt idx="9">
                  <c:v>35002</c:v>
                </c:pt>
                <c:pt idx="10">
                  <c:v>35180</c:v>
                </c:pt>
                <c:pt idx="11">
                  <c:v>35263</c:v>
                </c:pt>
                <c:pt idx="12">
                  <c:v>35362</c:v>
                </c:pt>
                <c:pt idx="13">
                  <c:v>35565</c:v>
                </c:pt>
                <c:pt idx="14">
                  <c:v>35643</c:v>
                </c:pt>
                <c:pt idx="15">
                  <c:v>35724</c:v>
                </c:pt>
                <c:pt idx="16">
                  <c:v>35948</c:v>
                </c:pt>
                <c:pt idx="17">
                  <c:v>36123</c:v>
                </c:pt>
                <c:pt idx="18">
                  <c:v>36263</c:v>
                </c:pt>
                <c:pt idx="19">
                  <c:v>36397</c:v>
                </c:pt>
                <c:pt idx="20">
                  <c:v>36496</c:v>
                </c:pt>
                <c:pt idx="21">
                  <c:v>36626</c:v>
                </c:pt>
                <c:pt idx="22">
                  <c:v>36767</c:v>
                </c:pt>
                <c:pt idx="23">
                  <c:v>36822</c:v>
                </c:pt>
              </c:strCache>
            </c:strRef>
          </c:xVal>
          <c:yVal>
            <c:numRef>
              <c:f>'Table 1'!$Y$378:$Y$402</c:f>
              <c:numCache>
                <c:ptCount val="25"/>
                <c:pt idx="1">
                  <c:v>2.4</c:v>
                </c:pt>
                <c:pt idx="2">
                  <c:v>4.2</c:v>
                </c:pt>
                <c:pt idx="5">
                  <c:v>2.2</c:v>
                </c:pt>
                <c:pt idx="6">
                  <c:v>1.6</c:v>
                </c:pt>
                <c:pt idx="7">
                  <c:v>3.5</c:v>
                </c:pt>
                <c:pt idx="8">
                  <c:v>5</c:v>
                </c:pt>
                <c:pt idx="9">
                  <c:v>4.1</c:v>
                </c:pt>
                <c:pt idx="10">
                  <c:v>13</c:v>
                </c:pt>
                <c:pt idx="11">
                  <c:v>11</c:v>
                </c:pt>
                <c:pt idx="12">
                  <c:v>12</c:v>
                </c:pt>
                <c:pt idx="13">
                  <c:v>47</c:v>
                </c:pt>
                <c:pt idx="14">
                  <c:v>88</c:v>
                </c:pt>
                <c:pt idx="15">
                  <c:v>80</c:v>
                </c:pt>
                <c:pt idx="16">
                  <c:v>44</c:v>
                </c:pt>
                <c:pt idx="17">
                  <c:v>81</c:v>
                </c:pt>
                <c:pt idx="19">
                  <c:v>95</c:v>
                </c:pt>
                <c:pt idx="20">
                  <c:v>40</c:v>
                </c:pt>
                <c:pt idx="21">
                  <c:v>38</c:v>
                </c:pt>
                <c:pt idx="22">
                  <c:v>29</c:v>
                </c:pt>
                <c:pt idx="23">
                  <c:v>28</c:v>
                </c:pt>
              </c:numCache>
            </c:numRef>
          </c:yVal>
          <c:smooth val="0"/>
        </c:ser>
        <c:ser>
          <c:idx val="2"/>
          <c:order val="2"/>
          <c:tx>
            <c:v>Ethyl Ether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'Table 1'!$B$378:$B$402</c:f>
              <c:strCache>
                <c:ptCount val="25"/>
                <c:pt idx="1">
                  <c:v>34095</c:v>
                </c:pt>
                <c:pt idx="2">
                  <c:v>34176</c:v>
                </c:pt>
                <c:pt idx="3">
                  <c:v>34254</c:v>
                </c:pt>
                <c:pt idx="4">
                  <c:v>34437</c:v>
                </c:pt>
                <c:pt idx="5">
                  <c:v>34535</c:v>
                </c:pt>
                <c:pt idx="6">
                  <c:v>34634</c:v>
                </c:pt>
                <c:pt idx="7">
                  <c:v>34821</c:v>
                </c:pt>
                <c:pt idx="8">
                  <c:v>34900</c:v>
                </c:pt>
                <c:pt idx="9">
                  <c:v>35002</c:v>
                </c:pt>
                <c:pt idx="10">
                  <c:v>35180</c:v>
                </c:pt>
                <c:pt idx="11">
                  <c:v>35263</c:v>
                </c:pt>
                <c:pt idx="12">
                  <c:v>35362</c:v>
                </c:pt>
                <c:pt idx="13">
                  <c:v>35565</c:v>
                </c:pt>
                <c:pt idx="14">
                  <c:v>35643</c:v>
                </c:pt>
                <c:pt idx="15">
                  <c:v>35724</c:v>
                </c:pt>
                <c:pt idx="16">
                  <c:v>35948</c:v>
                </c:pt>
                <c:pt idx="17">
                  <c:v>36123</c:v>
                </c:pt>
                <c:pt idx="18">
                  <c:v>36263</c:v>
                </c:pt>
                <c:pt idx="19">
                  <c:v>36397</c:v>
                </c:pt>
                <c:pt idx="20">
                  <c:v>36496</c:v>
                </c:pt>
                <c:pt idx="21">
                  <c:v>36626</c:v>
                </c:pt>
                <c:pt idx="22">
                  <c:v>36767</c:v>
                </c:pt>
                <c:pt idx="23">
                  <c:v>36822</c:v>
                </c:pt>
              </c:strCache>
            </c:strRef>
          </c:xVal>
          <c:yVal>
            <c:numRef>
              <c:f>'Table 1'!$AM$378:$AM$402</c:f>
              <c:numCache>
                <c:ptCount val="25"/>
                <c:pt idx="15">
                  <c:v>3.5</c:v>
                </c:pt>
                <c:pt idx="16">
                  <c:v>10</c:v>
                </c:pt>
                <c:pt idx="17">
                  <c:v>7.2</c:v>
                </c:pt>
                <c:pt idx="19">
                  <c:v>5.9</c:v>
                </c:pt>
                <c:pt idx="20">
                  <c:v>7.5</c:v>
                </c:pt>
                <c:pt idx="21">
                  <c:v>5.8</c:v>
                </c:pt>
                <c:pt idx="22">
                  <c:v>6.6</c:v>
                </c:pt>
                <c:pt idx="23">
                  <c:v>27</c:v>
                </c:pt>
              </c:numCache>
            </c:numRef>
          </c:yVal>
          <c:smooth val="0"/>
        </c:ser>
        <c:ser>
          <c:idx val="4"/>
          <c:order val="3"/>
          <c:tx>
            <c:v>Vinyl Chloride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'Table 1'!$B$379:$B$402</c:f>
              <c:strCache>
                <c:ptCount val="24"/>
                <c:pt idx="0">
                  <c:v>34095</c:v>
                </c:pt>
                <c:pt idx="1">
                  <c:v>34176</c:v>
                </c:pt>
                <c:pt idx="2">
                  <c:v>34254</c:v>
                </c:pt>
                <c:pt idx="3">
                  <c:v>34437</c:v>
                </c:pt>
                <c:pt idx="4">
                  <c:v>34535</c:v>
                </c:pt>
                <c:pt idx="5">
                  <c:v>34634</c:v>
                </c:pt>
                <c:pt idx="6">
                  <c:v>34821</c:v>
                </c:pt>
                <c:pt idx="7">
                  <c:v>34900</c:v>
                </c:pt>
                <c:pt idx="8">
                  <c:v>35002</c:v>
                </c:pt>
                <c:pt idx="9">
                  <c:v>35180</c:v>
                </c:pt>
                <c:pt idx="10">
                  <c:v>35263</c:v>
                </c:pt>
                <c:pt idx="11">
                  <c:v>35362</c:v>
                </c:pt>
                <c:pt idx="12">
                  <c:v>35565</c:v>
                </c:pt>
                <c:pt idx="13">
                  <c:v>35643</c:v>
                </c:pt>
                <c:pt idx="14">
                  <c:v>35724</c:v>
                </c:pt>
                <c:pt idx="15">
                  <c:v>35948</c:v>
                </c:pt>
                <c:pt idx="16">
                  <c:v>36123</c:v>
                </c:pt>
                <c:pt idx="17">
                  <c:v>36263</c:v>
                </c:pt>
                <c:pt idx="18">
                  <c:v>36397</c:v>
                </c:pt>
                <c:pt idx="19">
                  <c:v>36496</c:v>
                </c:pt>
                <c:pt idx="20">
                  <c:v>36626</c:v>
                </c:pt>
                <c:pt idx="21">
                  <c:v>36767</c:v>
                </c:pt>
                <c:pt idx="22">
                  <c:v>36822</c:v>
                </c:pt>
              </c:strCache>
            </c:strRef>
          </c:xVal>
          <c:yVal>
            <c:numRef>
              <c:f>'Table 1'!$BJ$379:$BJ$402</c:f>
              <c:numCache>
                <c:ptCount val="24"/>
                <c:pt idx="18">
                  <c:v>0.9</c:v>
                </c:pt>
                <c:pt idx="19">
                  <c:v>1.2</c:v>
                </c:pt>
                <c:pt idx="20">
                  <c:v>0.8</c:v>
                </c:pt>
                <c:pt idx="22">
                  <c:v>1.5</c:v>
                </c:pt>
              </c:numCache>
            </c:numRef>
          </c:yVal>
          <c:smooth val="0"/>
        </c:ser>
        <c:ser>
          <c:idx val="3"/>
          <c:order val="4"/>
          <c:tx>
            <c:v>Vinyl Chloride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strRef>
              <c:f>'Table 1'!$B$378:$B$395</c:f>
              <c:strCache>
                <c:ptCount val="18"/>
                <c:pt idx="1">
                  <c:v>34095</c:v>
                </c:pt>
                <c:pt idx="2">
                  <c:v>34176</c:v>
                </c:pt>
                <c:pt idx="3">
                  <c:v>34254</c:v>
                </c:pt>
                <c:pt idx="4">
                  <c:v>34437</c:v>
                </c:pt>
                <c:pt idx="5">
                  <c:v>34535</c:v>
                </c:pt>
                <c:pt idx="6">
                  <c:v>34634</c:v>
                </c:pt>
                <c:pt idx="7">
                  <c:v>34821</c:v>
                </c:pt>
                <c:pt idx="8">
                  <c:v>34900</c:v>
                </c:pt>
                <c:pt idx="9">
                  <c:v>35002</c:v>
                </c:pt>
                <c:pt idx="10">
                  <c:v>35180</c:v>
                </c:pt>
                <c:pt idx="11">
                  <c:v>35263</c:v>
                </c:pt>
                <c:pt idx="12">
                  <c:v>35362</c:v>
                </c:pt>
                <c:pt idx="13">
                  <c:v>35565</c:v>
                </c:pt>
                <c:pt idx="14">
                  <c:v>35643</c:v>
                </c:pt>
                <c:pt idx="15">
                  <c:v>35724</c:v>
                </c:pt>
                <c:pt idx="16">
                  <c:v>35948</c:v>
                </c:pt>
                <c:pt idx="17">
                  <c:v>36123</c:v>
                </c:pt>
              </c:strCache>
            </c:strRef>
          </c:xVal>
          <c:yVal>
            <c:numRef>
              <c:f>'Table 1'!$BJ$378:$BJ$395</c:f>
              <c:numCache>
                <c:ptCount val="18"/>
              </c:numCache>
            </c:numRef>
          </c:yVal>
          <c:smooth val="0"/>
        </c:ser>
        <c:axId val="39785013"/>
        <c:axId val="22520798"/>
      </c:scatterChart>
      <c:valAx>
        <c:axId val="39785013"/>
        <c:scaling>
          <c:orientation val="minMax"/>
          <c:min val="34000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22520798"/>
        <c:crosses val="autoZero"/>
        <c:crossBetween val="midCat"/>
        <c:dispUnits/>
        <c:majorUnit val="1000"/>
      </c:valAx>
      <c:valAx>
        <c:axId val="22520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Conc. ug/l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39785013"/>
        <c:crosses val="autoZero"/>
        <c:crossBetween val="midCat"/>
        <c:dispUnits/>
      </c:valAx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7165"/>
          <c:y val="0.1705"/>
          <c:w val="0.20625"/>
          <c:h val="0.2652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/>
              <a:t>Figure 6 Louisville SLF Vinyl Chloride Conc. @ Select Wells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795"/>
          <c:w val="0.7705"/>
          <c:h val="0.80725"/>
        </c:manualLayout>
      </c:layout>
      <c:scatterChart>
        <c:scatterStyle val="lineMarker"/>
        <c:varyColors val="0"/>
        <c:ser>
          <c:idx val="0"/>
          <c:order val="0"/>
          <c:tx>
            <c:v>MW-111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strRef>
              <c:f>'Table 1'!$B$194:$B$235</c:f>
              <c:strCache>
                <c:ptCount val="42"/>
                <c:pt idx="1">
                  <c:v>31782</c:v>
                </c:pt>
                <c:pt idx="2">
                  <c:v>32009</c:v>
                </c:pt>
                <c:pt idx="3">
                  <c:v>32037</c:v>
                </c:pt>
                <c:pt idx="4">
                  <c:v>32072</c:v>
                </c:pt>
                <c:pt idx="5">
                  <c:v>32380</c:v>
                </c:pt>
                <c:pt idx="6">
                  <c:v>32468</c:v>
                </c:pt>
                <c:pt idx="7">
                  <c:v>32714</c:v>
                </c:pt>
                <c:pt idx="8">
                  <c:v>32820</c:v>
                </c:pt>
                <c:pt idx="9">
                  <c:v>32981</c:v>
                </c:pt>
                <c:pt idx="10">
                  <c:v>33078</c:v>
                </c:pt>
                <c:pt idx="11">
                  <c:v>33190</c:v>
                </c:pt>
                <c:pt idx="12">
                  <c:v>33347</c:v>
                </c:pt>
                <c:pt idx="13">
                  <c:v>33448</c:v>
                </c:pt>
                <c:pt idx="14">
                  <c:v>33557</c:v>
                </c:pt>
                <c:pt idx="15">
                  <c:v>33715</c:v>
                </c:pt>
                <c:pt idx="16">
                  <c:v>33795</c:v>
                </c:pt>
                <c:pt idx="17">
                  <c:v>33904</c:v>
                </c:pt>
                <c:pt idx="18">
                  <c:v>34095</c:v>
                </c:pt>
                <c:pt idx="19">
                  <c:v>34176</c:v>
                </c:pt>
                <c:pt idx="20">
                  <c:v>34254</c:v>
                </c:pt>
                <c:pt idx="21">
                  <c:v>34437</c:v>
                </c:pt>
                <c:pt idx="22">
                  <c:v>34535</c:v>
                </c:pt>
                <c:pt idx="23">
                  <c:v>34634</c:v>
                </c:pt>
                <c:pt idx="24">
                  <c:v>34821</c:v>
                </c:pt>
                <c:pt idx="25">
                  <c:v>34900</c:v>
                </c:pt>
                <c:pt idx="26">
                  <c:v>35002</c:v>
                </c:pt>
                <c:pt idx="27">
                  <c:v>35180</c:v>
                </c:pt>
                <c:pt idx="28">
                  <c:v>35263</c:v>
                </c:pt>
                <c:pt idx="29">
                  <c:v>35362</c:v>
                </c:pt>
                <c:pt idx="30">
                  <c:v>35565</c:v>
                </c:pt>
                <c:pt idx="31">
                  <c:v>35643</c:v>
                </c:pt>
                <c:pt idx="32">
                  <c:v>35724</c:v>
                </c:pt>
                <c:pt idx="33">
                  <c:v>35948</c:v>
                </c:pt>
                <c:pt idx="34">
                  <c:v>36123</c:v>
                </c:pt>
                <c:pt idx="35">
                  <c:v>36271</c:v>
                </c:pt>
                <c:pt idx="36">
                  <c:v>36398</c:v>
                </c:pt>
                <c:pt idx="37">
                  <c:v>36496</c:v>
                </c:pt>
                <c:pt idx="38">
                  <c:v>36626</c:v>
                </c:pt>
                <c:pt idx="39">
                  <c:v>36767</c:v>
                </c:pt>
                <c:pt idx="40">
                  <c:v>36822</c:v>
                </c:pt>
              </c:strCache>
            </c:strRef>
          </c:xVal>
          <c:yVal>
            <c:numRef>
              <c:f>'Table 1'!$BJ$194:$BJ$235</c:f>
              <c:numCache>
                <c:ptCount val="42"/>
                <c:pt idx="7">
                  <c:v>2.3</c:v>
                </c:pt>
                <c:pt idx="8">
                  <c:v>19</c:v>
                </c:pt>
                <c:pt idx="9">
                  <c:v>10</c:v>
                </c:pt>
                <c:pt idx="10">
                  <c:v>12</c:v>
                </c:pt>
                <c:pt idx="11">
                  <c:v>12</c:v>
                </c:pt>
                <c:pt idx="12">
                  <c:v>6.1</c:v>
                </c:pt>
                <c:pt idx="13">
                  <c:v>3.2</c:v>
                </c:pt>
                <c:pt idx="14">
                  <c:v>2.7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MW-112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strRef>
              <c:f>'Table 1'!$B$236:$B$271</c:f>
              <c:strCache>
                <c:ptCount val="36"/>
                <c:pt idx="1">
                  <c:v>31971</c:v>
                </c:pt>
                <c:pt idx="2">
                  <c:v>32009</c:v>
                </c:pt>
                <c:pt idx="3">
                  <c:v>32037</c:v>
                </c:pt>
                <c:pt idx="4">
                  <c:v>32072</c:v>
                </c:pt>
                <c:pt idx="5">
                  <c:v>32381</c:v>
                </c:pt>
                <c:pt idx="6">
                  <c:v>32468</c:v>
                </c:pt>
                <c:pt idx="7">
                  <c:v>32714</c:v>
                </c:pt>
                <c:pt idx="8">
                  <c:v>32820</c:v>
                </c:pt>
                <c:pt idx="9">
                  <c:v>32981</c:v>
                </c:pt>
                <c:pt idx="10">
                  <c:v>33078</c:v>
                </c:pt>
                <c:pt idx="11">
                  <c:v>33190</c:v>
                </c:pt>
                <c:pt idx="12">
                  <c:v>33347</c:v>
                </c:pt>
                <c:pt idx="13">
                  <c:v>33448</c:v>
                </c:pt>
                <c:pt idx="14">
                  <c:v>33557</c:v>
                </c:pt>
                <c:pt idx="15">
                  <c:v>33715</c:v>
                </c:pt>
                <c:pt idx="16">
                  <c:v>33795</c:v>
                </c:pt>
                <c:pt idx="17">
                  <c:v>33904</c:v>
                </c:pt>
                <c:pt idx="18">
                  <c:v>34095</c:v>
                </c:pt>
                <c:pt idx="19">
                  <c:v>34176</c:v>
                </c:pt>
                <c:pt idx="20">
                  <c:v>34254</c:v>
                </c:pt>
                <c:pt idx="21">
                  <c:v>34437</c:v>
                </c:pt>
                <c:pt idx="22">
                  <c:v>34535</c:v>
                </c:pt>
                <c:pt idx="23">
                  <c:v>34634</c:v>
                </c:pt>
                <c:pt idx="24">
                  <c:v>34821</c:v>
                </c:pt>
                <c:pt idx="25">
                  <c:v>34900</c:v>
                </c:pt>
                <c:pt idx="26">
                  <c:v>35565</c:v>
                </c:pt>
                <c:pt idx="27">
                  <c:v>35643</c:v>
                </c:pt>
                <c:pt idx="28">
                  <c:v>35724</c:v>
                </c:pt>
                <c:pt idx="29">
                  <c:v>35948</c:v>
                </c:pt>
                <c:pt idx="30">
                  <c:v>36123</c:v>
                </c:pt>
                <c:pt idx="31">
                  <c:v>36496</c:v>
                </c:pt>
                <c:pt idx="32">
                  <c:v>36626</c:v>
                </c:pt>
                <c:pt idx="33">
                  <c:v>36768</c:v>
                </c:pt>
                <c:pt idx="34">
                  <c:v>36822</c:v>
                </c:pt>
              </c:strCache>
            </c:strRef>
          </c:xVal>
          <c:yVal>
            <c:numRef>
              <c:f>'Table 1'!$BJ$236:$BJ$271</c:f>
              <c:numCache>
                <c:ptCount val="36"/>
                <c:pt idx="8">
                  <c:v>1.9</c:v>
                </c:pt>
                <c:pt idx="9">
                  <c:v>1.3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2.9</c:v>
                </c:pt>
                <c:pt idx="20">
                  <c:v>1.2</c:v>
                </c:pt>
                <c:pt idx="21">
                  <c:v>0</c:v>
                </c:pt>
                <c:pt idx="22">
                  <c:v>2.2</c:v>
                </c:pt>
                <c:pt idx="23">
                  <c:v>5.5</c:v>
                </c:pt>
                <c:pt idx="24">
                  <c:v>3.8</c:v>
                </c:pt>
                <c:pt idx="25">
                  <c:v>3.9</c:v>
                </c:pt>
                <c:pt idx="26">
                  <c:v>2.3</c:v>
                </c:pt>
                <c:pt idx="27">
                  <c:v>7.7</c:v>
                </c:pt>
                <c:pt idx="28">
                  <c:v>2.8</c:v>
                </c:pt>
                <c:pt idx="29">
                  <c:v>0</c:v>
                </c:pt>
                <c:pt idx="30">
                  <c:v>1.5</c:v>
                </c:pt>
                <c:pt idx="31">
                  <c:v>2</c:v>
                </c:pt>
                <c:pt idx="32">
                  <c:v>1.9</c:v>
                </c:pt>
                <c:pt idx="33">
                  <c:v>1.1</c:v>
                </c:pt>
                <c:pt idx="34">
                  <c:v>1.1</c:v>
                </c:pt>
              </c:numCache>
            </c:numRef>
          </c:yVal>
          <c:smooth val="0"/>
        </c:ser>
        <c:ser>
          <c:idx val="2"/>
          <c:order val="2"/>
          <c:tx>
            <c:v>MW-113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'Table 1'!$B$272:$B$312</c:f>
              <c:strCache>
                <c:ptCount val="41"/>
                <c:pt idx="1">
                  <c:v>31971</c:v>
                </c:pt>
                <c:pt idx="2">
                  <c:v>32009</c:v>
                </c:pt>
                <c:pt idx="3">
                  <c:v>32038</c:v>
                </c:pt>
                <c:pt idx="4">
                  <c:v>32072</c:v>
                </c:pt>
                <c:pt idx="5">
                  <c:v>32381</c:v>
                </c:pt>
                <c:pt idx="6">
                  <c:v>32468</c:v>
                </c:pt>
                <c:pt idx="7">
                  <c:v>32714</c:v>
                </c:pt>
                <c:pt idx="8">
                  <c:v>32820</c:v>
                </c:pt>
                <c:pt idx="9">
                  <c:v>32981</c:v>
                </c:pt>
                <c:pt idx="10">
                  <c:v>33078</c:v>
                </c:pt>
                <c:pt idx="11">
                  <c:v>33190</c:v>
                </c:pt>
                <c:pt idx="12">
                  <c:v>33347</c:v>
                </c:pt>
                <c:pt idx="13">
                  <c:v>33448</c:v>
                </c:pt>
                <c:pt idx="14">
                  <c:v>33557</c:v>
                </c:pt>
                <c:pt idx="15">
                  <c:v>33715</c:v>
                </c:pt>
                <c:pt idx="16">
                  <c:v>33795</c:v>
                </c:pt>
                <c:pt idx="17">
                  <c:v>33904</c:v>
                </c:pt>
                <c:pt idx="18">
                  <c:v>34095</c:v>
                </c:pt>
                <c:pt idx="19">
                  <c:v>34176</c:v>
                </c:pt>
                <c:pt idx="20">
                  <c:v>34254</c:v>
                </c:pt>
                <c:pt idx="21">
                  <c:v>34437</c:v>
                </c:pt>
                <c:pt idx="22">
                  <c:v>34535</c:v>
                </c:pt>
                <c:pt idx="23">
                  <c:v>34634</c:v>
                </c:pt>
                <c:pt idx="24">
                  <c:v>34821</c:v>
                </c:pt>
                <c:pt idx="25">
                  <c:v>34900</c:v>
                </c:pt>
                <c:pt idx="26">
                  <c:v>35002</c:v>
                </c:pt>
                <c:pt idx="27">
                  <c:v>35180</c:v>
                </c:pt>
                <c:pt idx="28">
                  <c:v>35263</c:v>
                </c:pt>
                <c:pt idx="29">
                  <c:v>35362</c:v>
                </c:pt>
                <c:pt idx="30">
                  <c:v>35565</c:v>
                </c:pt>
                <c:pt idx="31">
                  <c:v>35643</c:v>
                </c:pt>
                <c:pt idx="32">
                  <c:v>35724</c:v>
                </c:pt>
                <c:pt idx="33">
                  <c:v>35948</c:v>
                </c:pt>
                <c:pt idx="34">
                  <c:v>36124</c:v>
                </c:pt>
                <c:pt idx="35">
                  <c:v>36263</c:v>
                </c:pt>
                <c:pt idx="36">
                  <c:v>36398</c:v>
                </c:pt>
                <c:pt idx="37">
                  <c:v>36496</c:v>
                </c:pt>
                <c:pt idx="38">
                  <c:v>36626</c:v>
                </c:pt>
                <c:pt idx="39">
                  <c:v>36823</c:v>
                </c:pt>
              </c:strCache>
            </c:strRef>
          </c:xVal>
          <c:yVal>
            <c:numRef>
              <c:f>'Table 1'!$BJ$272:$BJ$312</c:f>
              <c:numCache>
                <c:ptCount val="41"/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2.4</c:v>
                </c:pt>
                <c:pt idx="19">
                  <c:v>7.7</c:v>
                </c:pt>
                <c:pt idx="20">
                  <c:v>1.2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10</c:v>
                </c:pt>
                <c:pt idx="25">
                  <c:v>9.8</c:v>
                </c:pt>
                <c:pt idx="26">
                  <c:v>14</c:v>
                </c:pt>
                <c:pt idx="27">
                  <c:v>11</c:v>
                </c:pt>
                <c:pt idx="28">
                  <c:v>9.2</c:v>
                </c:pt>
                <c:pt idx="29">
                  <c:v>8.1</c:v>
                </c:pt>
                <c:pt idx="31">
                  <c:v>7.1</c:v>
                </c:pt>
                <c:pt idx="32">
                  <c:v>7.1</c:v>
                </c:pt>
                <c:pt idx="33">
                  <c:v>5</c:v>
                </c:pt>
                <c:pt idx="34">
                  <c:v>5.7</c:v>
                </c:pt>
                <c:pt idx="36">
                  <c:v>6.6</c:v>
                </c:pt>
                <c:pt idx="37">
                  <c:v>11</c:v>
                </c:pt>
                <c:pt idx="38">
                  <c:v>18</c:v>
                </c:pt>
                <c:pt idx="39">
                  <c:v>5.9</c:v>
                </c:pt>
              </c:numCache>
            </c:numRef>
          </c:yVal>
          <c:smooth val="0"/>
        </c:ser>
        <c:ser>
          <c:idx val="3"/>
          <c:order val="3"/>
          <c:tx>
            <c:v>MW-114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strRef>
              <c:f>'Table 1'!$B$313:$B$354</c:f>
              <c:strCache>
                <c:ptCount val="42"/>
                <c:pt idx="1">
                  <c:v>31971</c:v>
                </c:pt>
                <c:pt idx="2">
                  <c:v>32009</c:v>
                </c:pt>
                <c:pt idx="3">
                  <c:v>32037</c:v>
                </c:pt>
                <c:pt idx="4">
                  <c:v>32072</c:v>
                </c:pt>
                <c:pt idx="5">
                  <c:v>32381</c:v>
                </c:pt>
                <c:pt idx="6">
                  <c:v>32468</c:v>
                </c:pt>
                <c:pt idx="7">
                  <c:v>32714</c:v>
                </c:pt>
                <c:pt idx="8">
                  <c:v>32820</c:v>
                </c:pt>
                <c:pt idx="9">
                  <c:v>32981</c:v>
                </c:pt>
                <c:pt idx="10">
                  <c:v>33078</c:v>
                </c:pt>
                <c:pt idx="11">
                  <c:v>33190</c:v>
                </c:pt>
                <c:pt idx="12">
                  <c:v>33347</c:v>
                </c:pt>
                <c:pt idx="13">
                  <c:v>33448</c:v>
                </c:pt>
                <c:pt idx="14">
                  <c:v>33557</c:v>
                </c:pt>
                <c:pt idx="15">
                  <c:v>33715</c:v>
                </c:pt>
                <c:pt idx="16">
                  <c:v>33795</c:v>
                </c:pt>
                <c:pt idx="17">
                  <c:v>33904</c:v>
                </c:pt>
                <c:pt idx="18">
                  <c:v>34095</c:v>
                </c:pt>
                <c:pt idx="19">
                  <c:v>34176</c:v>
                </c:pt>
                <c:pt idx="20">
                  <c:v>34254</c:v>
                </c:pt>
                <c:pt idx="21">
                  <c:v>34437</c:v>
                </c:pt>
                <c:pt idx="22">
                  <c:v>34535</c:v>
                </c:pt>
                <c:pt idx="23">
                  <c:v>34634</c:v>
                </c:pt>
                <c:pt idx="24">
                  <c:v>34821</c:v>
                </c:pt>
                <c:pt idx="25">
                  <c:v>34900</c:v>
                </c:pt>
                <c:pt idx="26">
                  <c:v>35002</c:v>
                </c:pt>
                <c:pt idx="27">
                  <c:v>35180</c:v>
                </c:pt>
                <c:pt idx="28">
                  <c:v>35263</c:v>
                </c:pt>
                <c:pt idx="29">
                  <c:v>35362</c:v>
                </c:pt>
                <c:pt idx="30">
                  <c:v>35565</c:v>
                </c:pt>
                <c:pt idx="31">
                  <c:v>35643</c:v>
                </c:pt>
                <c:pt idx="32">
                  <c:v>35724</c:v>
                </c:pt>
                <c:pt idx="33">
                  <c:v>35948</c:v>
                </c:pt>
                <c:pt idx="34">
                  <c:v>36123</c:v>
                </c:pt>
                <c:pt idx="35">
                  <c:v>36263</c:v>
                </c:pt>
                <c:pt idx="36">
                  <c:v>36397</c:v>
                </c:pt>
                <c:pt idx="37">
                  <c:v>36496</c:v>
                </c:pt>
                <c:pt idx="38">
                  <c:v>36626</c:v>
                </c:pt>
                <c:pt idx="39">
                  <c:v>36767</c:v>
                </c:pt>
                <c:pt idx="40">
                  <c:v>36822</c:v>
                </c:pt>
              </c:strCache>
            </c:strRef>
          </c:xVal>
          <c:yVal>
            <c:numRef>
              <c:f>'Table 1'!$BJ$313:$BJ$354</c:f>
              <c:numCache>
                <c:ptCount val="42"/>
                <c:pt idx="7">
                  <c:v>2.1</c:v>
                </c:pt>
                <c:pt idx="8">
                  <c:v>8.9</c:v>
                </c:pt>
                <c:pt idx="9">
                  <c:v>9.2</c:v>
                </c:pt>
                <c:pt idx="10">
                  <c:v>12</c:v>
                </c:pt>
                <c:pt idx="11">
                  <c:v>13</c:v>
                </c:pt>
                <c:pt idx="12">
                  <c:v>11</c:v>
                </c:pt>
                <c:pt idx="13">
                  <c:v>6</c:v>
                </c:pt>
                <c:pt idx="14">
                  <c:v>5.8</c:v>
                </c:pt>
                <c:pt idx="15">
                  <c:v>7.4</c:v>
                </c:pt>
                <c:pt idx="16">
                  <c:v>0</c:v>
                </c:pt>
                <c:pt idx="17">
                  <c:v>0</c:v>
                </c:pt>
                <c:pt idx="18">
                  <c:v>3.7</c:v>
                </c:pt>
                <c:pt idx="19">
                  <c:v>0</c:v>
                </c:pt>
                <c:pt idx="20">
                  <c:v>2.6</c:v>
                </c:pt>
                <c:pt idx="21">
                  <c:v>0</c:v>
                </c:pt>
                <c:pt idx="22">
                  <c:v>1.1</c:v>
                </c:pt>
                <c:pt idx="23">
                  <c:v>1.3</c:v>
                </c:pt>
                <c:pt idx="24">
                  <c:v>3.3</c:v>
                </c:pt>
                <c:pt idx="25">
                  <c:v>1.5</c:v>
                </c:pt>
                <c:pt idx="26">
                  <c:v>2.5</c:v>
                </c:pt>
                <c:pt idx="34">
                  <c:v>1.4</c:v>
                </c:pt>
                <c:pt idx="36">
                  <c:v>2.7</c:v>
                </c:pt>
                <c:pt idx="37">
                  <c:v>2.9</c:v>
                </c:pt>
                <c:pt idx="38">
                  <c:v>4.7</c:v>
                </c:pt>
                <c:pt idx="39">
                  <c:v>1.4</c:v>
                </c:pt>
                <c:pt idx="40">
                  <c:v>1.8</c:v>
                </c:pt>
              </c:numCache>
            </c:numRef>
          </c:yVal>
          <c:smooth val="0"/>
        </c:ser>
        <c:ser>
          <c:idx val="4"/>
          <c:order val="4"/>
          <c:tx>
            <c:v>MW-211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xVal>
            <c:strRef>
              <c:f>'Table 1'!$B$468:$B$508</c:f>
              <c:strCache>
                <c:ptCount val="41"/>
                <c:pt idx="1">
                  <c:v>32009</c:v>
                </c:pt>
                <c:pt idx="2">
                  <c:v>32037</c:v>
                </c:pt>
                <c:pt idx="3">
                  <c:v>32072</c:v>
                </c:pt>
                <c:pt idx="4">
                  <c:v>32380</c:v>
                </c:pt>
                <c:pt idx="5">
                  <c:v>32468</c:v>
                </c:pt>
                <c:pt idx="6">
                  <c:v>32714</c:v>
                </c:pt>
                <c:pt idx="7">
                  <c:v>32820</c:v>
                </c:pt>
                <c:pt idx="8">
                  <c:v>32981</c:v>
                </c:pt>
                <c:pt idx="9">
                  <c:v>33078</c:v>
                </c:pt>
                <c:pt idx="10">
                  <c:v>33190</c:v>
                </c:pt>
                <c:pt idx="11">
                  <c:v>33347</c:v>
                </c:pt>
                <c:pt idx="12">
                  <c:v>33448</c:v>
                </c:pt>
                <c:pt idx="13">
                  <c:v>33557</c:v>
                </c:pt>
                <c:pt idx="14">
                  <c:v>33715</c:v>
                </c:pt>
                <c:pt idx="15">
                  <c:v>33795</c:v>
                </c:pt>
                <c:pt idx="16">
                  <c:v>33904</c:v>
                </c:pt>
                <c:pt idx="17">
                  <c:v>34095</c:v>
                </c:pt>
                <c:pt idx="18">
                  <c:v>34176</c:v>
                </c:pt>
                <c:pt idx="19">
                  <c:v>34254</c:v>
                </c:pt>
                <c:pt idx="20">
                  <c:v>34437</c:v>
                </c:pt>
                <c:pt idx="21">
                  <c:v>34535</c:v>
                </c:pt>
                <c:pt idx="22">
                  <c:v>34634</c:v>
                </c:pt>
                <c:pt idx="23">
                  <c:v>34821</c:v>
                </c:pt>
                <c:pt idx="24">
                  <c:v>34900</c:v>
                </c:pt>
                <c:pt idx="25">
                  <c:v>35002</c:v>
                </c:pt>
                <c:pt idx="26">
                  <c:v>35180</c:v>
                </c:pt>
                <c:pt idx="27">
                  <c:v>35263</c:v>
                </c:pt>
                <c:pt idx="28">
                  <c:v>35362</c:v>
                </c:pt>
                <c:pt idx="29">
                  <c:v>35565</c:v>
                </c:pt>
                <c:pt idx="30">
                  <c:v>35643</c:v>
                </c:pt>
                <c:pt idx="31">
                  <c:v>35724</c:v>
                </c:pt>
                <c:pt idx="32">
                  <c:v>35948</c:v>
                </c:pt>
                <c:pt idx="33">
                  <c:v>36123</c:v>
                </c:pt>
                <c:pt idx="34">
                  <c:v>36262</c:v>
                </c:pt>
                <c:pt idx="35">
                  <c:v>36398</c:v>
                </c:pt>
                <c:pt idx="36">
                  <c:v>36496</c:v>
                </c:pt>
                <c:pt idx="37">
                  <c:v>36626</c:v>
                </c:pt>
                <c:pt idx="38">
                  <c:v>36768</c:v>
                </c:pt>
                <c:pt idx="39">
                  <c:v>36822</c:v>
                </c:pt>
              </c:strCache>
            </c:strRef>
          </c:xVal>
          <c:yVal>
            <c:numRef>
              <c:f>'Table 1'!$BJ$468:$BJ$508</c:f>
              <c:numCache>
                <c:ptCount val="41"/>
                <c:pt idx="11">
                  <c:v>8.3</c:v>
                </c:pt>
                <c:pt idx="12">
                  <c:v>7.3</c:v>
                </c:pt>
                <c:pt idx="13">
                  <c:v>14</c:v>
                </c:pt>
                <c:pt idx="14">
                  <c:v>0</c:v>
                </c:pt>
                <c:pt idx="15">
                  <c:v>14</c:v>
                </c:pt>
                <c:pt idx="16">
                  <c:v>13</c:v>
                </c:pt>
                <c:pt idx="17">
                  <c:v>11</c:v>
                </c:pt>
                <c:pt idx="18">
                  <c:v>7.7</c:v>
                </c:pt>
                <c:pt idx="19">
                  <c:v>5</c:v>
                </c:pt>
                <c:pt idx="20">
                  <c:v>0</c:v>
                </c:pt>
                <c:pt idx="21">
                  <c:v>2.1</c:v>
                </c:pt>
                <c:pt idx="22">
                  <c:v>2</c:v>
                </c:pt>
                <c:pt idx="23">
                  <c:v>2.1</c:v>
                </c:pt>
              </c:numCache>
            </c:numRef>
          </c:yVal>
          <c:smooth val="0"/>
        </c:ser>
        <c:ser>
          <c:idx val="5"/>
          <c:order val="5"/>
          <c:tx>
            <c:v>DC117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strRef>
              <c:f>'Table 1'!$B$403:$B$420</c:f>
              <c:strCache>
                <c:ptCount val="18"/>
                <c:pt idx="1">
                  <c:v>34821</c:v>
                </c:pt>
                <c:pt idx="2">
                  <c:v>34900</c:v>
                </c:pt>
                <c:pt idx="3">
                  <c:v>35002</c:v>
                </c:pt>
                <c:pt idx="4">
                  <c:v>35180</c:v>
                </c:pt>
                <c:pt idx="5">
                  <c:v>35263</c:v>
                </c:pt>
                <c:pt idx="6">
                  <c:v>35362</c:v>
                </c:pt>
                <c:pt idx="7">
                  <c:v>35565</c:v>
                </c:pt>
                <c:pt idx="8">
                  <c:v>35643</c:v>
                </c:pt>
                <c:pt idx="9">
                  <c:v>35724</c:v>
                </c:pt>
                <c:pt idx="10">
                  <c:v>35948</c:v>
                </c:pt>
                <c:pt idx="11">
                  <c:v>36123</c:v>
                </c:pt>
                <c:pt idx="12">
                  <c:v>36398</c:v>
                </c:pt>
                <c:pt idx="13">
                  <c:v>36497</c:v>
                </c:pt>
                <c:pt idx="14">
                  <c:v>36627</c:v>
                </c:pt>
                <c:pt idx="15">
                  <c:v>36767</c:v>
                </c:pt>
                <c:pt idx="16">
                  <c:v>36823</c:v>
                </c:pt>
              </c:strCache>
            </c:strRef>
          </c:xVal>
          <c:yVal>
            <c:numRef>
              <c:f>'Table 1'!$BJ$403:$BJ$420</c:f>
              <c:numCache>
                <c:ptCount val="18"/>
                <c:pt idx="1">
                  <c:v>11</c:v>
                </c:pt>
                <c:pt idx="2">
                  <c:v>7.7</c:v>
                </c:pt>
                <c:pt idx="3">
                  <c:v>16</c:v>
                </c:pt>
                <c:pt idx="4">
                  <c:v>11</c:v>
                </c:pt>
                <c:pt idx="5">
                  <c:v>10</c:v>
                </c:pt>
                <c:pt idx="6">
                  <c:v>4.6</c:v>
                </c:pt>
                <c:pt idx="7">
                  <c:v>7</c:v>
                </c:pt>
                <c:pt idx="8">
                  <c:v>17</c:v>
                </c:pt>
                <c:pt idx="9">
                  <c:v>7.9</c:v>
                </c:pt>
                <c:pt idx="10">
                  <c:v>8.8</c:v>
                </c:pt>
                <c:pt idx="11">
                  <c:v>10</c:v>
                </c:pt>
                <c:pt idx="12">
                  <c:v>16</c:v>
                </c:pt>
                <c:pt idx="13">
                  <c:v>15</c:v>
                </c:pt>
                <c:pt idx="14">
                  <c:v>19</c:v>
                </c:pt>
                <c:pt idx="15">
                  <c:v>3.9</c:v>
                </c:pt>
                <c:pt idx="16">
                  <c:v>4.6</c:v>
                </c:pt>
              </c:numCache>
            </c:numRef>
          </c:yVal>
          <c:smooth val="0"/>
        </c:ser>
        <c:axId val="1360591"/>
        <c:axId val="12245320"/>
      </c:scatterChart>
      <c:valAx>
        <c:axId val="1360591"/>
        <c:scaling>
          <c:orientation val="minMax"/>
          <c:min val="32000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12245320"/>
        <c:crosses val="autoZero"/>
        <c:crossBetween val="midCat"/>
        <c:dispUnits/>
        <c:majorUnit val="1100"/>
      </c:valAx>
      <c:valAx>
        <c:axId val="12245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Conc. ug/l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1360591"/>
        <c:crosses val="autoZero"/>
        <c:crossBetween val="midCat"/>
        <c:dispUnits/>
      </c:valAx>
      <c:spPr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558"/>
          <c:w val="0.14775"/>
          <c:h val="0.366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/>
              <a:t>Figure 1 Louisville SLF Ground Water Elev. @ Select Wells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7775"/>
          <c:w val="0.73925"/>
          <c:h val="0.809"/>
        </c:manualLayout>
      </c:layout>
      <c:scatterChart>
        <c:scatterStyle val="lineMarker"/>
        <c:varyColors val="0"/>
        <c:ser>
          <c:idx val="0"/>
          <c:order val="0"/>
          <c:tx>
            <c:v>MW-111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strRef>
              <c:f>'Table 1'!$B$194:$B$235</c:f>
              <c:strCache>
                <c:ptCount val="42"/>
                <c:pt idx="1">
                  <c:v>31782</c:v>
                </c:pt>
                <c:pt idx="2">
                  <c:v>32009</c:v>
                </c:pt>
                <c:pt idx="3">
                  <c:v>32037</c:v>
                </c:pt>
                <c:pt idx="4">
                  <c:v>32072</c:v>
                </c:pt>
                <c:pt idx="5">
                  <c:v>32380</c:v>
                </c:pt>
                <c:pt idx="6">
                  <c:v>32468</c:v>
                </c:pt>
                <c:pt idx="7">
                  <c:v>32714</c:v>
                </c:pt>
                <c:pt idx="8">
                  <c:v>32820</c:v>
                </c:pt>
                <c:pt idx="9">
                  <c:v>32981</c:v>
                </c:pt>
                <c:pt idx="10">
                  <c:v>33078</c:v>
                </c:pt>
                <c:pt idx="11">
                  <c:v>33190</c:v>
                </c:pt>
                <c:pt idx="12">
                  <c:v>33347</c:v>
                </c:pt>
                <c:pt idx="13">
                  <c:v>33448</c:v>
                </c:pt>
                <c:pt idx="14">
                  <c:v>33557</c:v>
                </c:pt>
                <c:pt idx="15">
                  <c:v>33715</c:v>
                </c:pt>
                <c:pt idx="16">
                  <c:v>33795</c:v>
                </c:pt>
                <c:pt idx="17">
                  <c:v>33904</c:v>
                </c:pt>
                <c:pt idx="18">
                  <c:v>34095</c:v>
                </c:pt>
                <c:pt idx="19">
                  <c:v>34176</c:v>
                </c:pt>
                <c:pt idx="20">
                  <c:v>34254</c:v>
                </c:pt>
                <c:pt idx="21">
                  <c:v>34437</c:v>
                </c:pt>
                <c:pt idx="22">
                  <c:v>34535</c:v>
                </c:pt>
                <c:pt idx="23">
                  <c:v>34634</c:v>
                </c:pt>
                <c:pt idx="24">
                  <c:v>34821</c:v>
                </c:pt>
                <c:pt idx="25">
                  <c:v>34900</c:v>
                </c:pt>
                <c:pt idx="26">
                  <c:v>35002</c:v>
                </c:pt>
                <c:pt idx="27">
                  <c:v>35180</c:v>
                </c:pt>
                <c:pt idx="28">
                  <c:v>35263</c:v>
                </c:pt>
                <c:pt idx="29">
                  <c:v>35362</c:v>
                </c:pt>
                <c:pt idx="30">
                  <c:v>35565</c:v>
                </c:pt>
                <c:pt idx="31">
                  <c:v>35643</c:v>
                </c:pt>
                <c:pt idx="32">
                  <c:v>35724</c:v>
                </c:pt>
                <c:pt idx="33">
                  <c:v>35948</c:v>
                </c:pt>
                <c:pt idx="34">
                  <c:v>36123</c:v>
                </c:pt>
                <c:pt idx="35">
                  <c:v>36271</c:v>
                </c:pt>
                <c:pt idx="36">
                  <c:v>36398</c:v>
                </c:pt>
                <c:pt idx="37">
                  <c:v>36496</c:v>
                </c:pt>
                <c:pt idx="38">
                  <c:v>36626</c:v>
                </c:pt>
                <c:pt idx="39">
                  <c:v>36767</c:v>
                </c:pt>
                <c:pt idx="40">
                  <c:v>36822</c:v>
                </c:pt>
              </c:strCache>
            </c:strRef>
          </c:xVal>
          <c:yVal>
            <c:numRef>
              <c:f>'Table 1'!$CA$194:$CA$235</c:f>
              <c:numCache>
                <c:ptCount val="42"/>
                <c:pt idx="1">
                  <c:v>719.84</c:v>
                </c:pt>
                <c:pt idx="2">
                  <c:v>718.27</c:v>
                </c:pt>
                <c:pt idx="3">
                  <c:v>717.05</c:v>
                </c:pt>
                <c:pt idx="4">
                  <c:v>716.21</c:v>
                </c:pt>
                <c:pt idx="5">
                  <c:v>715.21</c:v>
                </c:pt>
                <c:pt idx="6">
                  <c:v>714.85</c:v>
                </c:pt>
                <c:pt idx="7">
                  <c:v>714.83</c:v>
                </c:pt>
                <c:pt idx="8">
                  <c:v>714.73</c:v>
                </c:pt>
                <c:pt idx="9">
                  <c:v>714.58</c:v>
                </c:pt>
                <c:pt idx="10">
                  <c:v>715.99</c:v>
                </c:pt>
                <c:pt idx="11">
                  <c:v>715.73</c:v>
                </c:pt>
                <c:pt idx="12">
                  <c:v>716.62</c:v>
                </c:pt>
                <c:pt idx="15">
                  <c:v>717.75</c:v>
                </c:pt>
                <c:pt idx="17">
                  <c:v>717.88</c:v>
                </c:pt>
                <c:pt idx="18">
                  <c:v>718.29</c:v>
                </c:pt>
                <c:pt idx="19">
                  <c:v>719.86</c:v>
                </c:pt>
                <c:pt idx="20">
                  <c:v>719.44</c:v>
                </c:pt>
                <c:pt idx="21">
                  <c:v>718.98</c:v>
                </c:pt>
                <c:pt idx="22">
                  <c:v>717.64</c:v>
                </c:pt>
                <c:pt idx="23">
                  <c:v>718.27</c:v>
                </c:pt>
                <c:pt idx="24">
                  <c:v>717.89</c:v>
                </c:pt>
                <c:pt idx="25">
                  <c:v>718.41</c:v>
                </c:pt>
                <c:pt idx="26">
                  <c:v>718.41</c:v>
                </c:pt>
                <c:pt idx="27">
                  <c:v>718.23</c:v>
                </c:pt>
                <c:pt idx="28">
                  <c:v>717.63</c:v>
                </c:pt>
                <c:pt idx="29">
                  <c:v>717.82</c:v>
                </c:pt>
                <c:pt idx="30">
                  <c:v>717.9200000000001</c:v>
                </c:pt>
                <c:pt idx="31">
                  <c:v>720.97</c:v>
                </c:pt>
                <c:pt idx="32">
                  <c:v>719.07</c:v>
                </c:pt>
                <c:pt idx="33">
                  <c:v>719.09</c:v>
                </c:pt>
                <c:pt idx="34">
                  <c:v>718.69</c:v>
                </c:pt>
                <c:pt idx="35">
                  <c:v>718.9200000000001</c:v>
                </c:pt>
                <c:pt idx="36">
                  <c:v>718.8100000000001</c:v>
                </c:pt>
                <c:pt idx="37">
                  <c:v>718.32</c:v>
                </c:pt>
                <c:pt idx="38">
                  <c:v>717.53</c:v>
                </c:pt>
                <c:pt idx="39">
                  <c:v>716.9200000000001</c:v>
                </c:pt>
                <c:pt idx="40">
                  <c:v>716.9</c:v>
                </c:pt>
              </c:numCache>
            </c:numRef>
          </c:yVal>
          <c:smooth val="0"/>
        </c:ser>
        <c:ser>
          <c:idx val="1"/>
          <c:order val="1"/>
          <c:tx>
            <c:v>MW-112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strRef>
              <c:f>'Table 1'!$B$236:$B$271</c:f>
              <c:strCache>
                <c:ptCount val="36"/>
                <c:pt idx="1">
                  <c:v>31971</c:v>
                </c:pt>
                <c:pt idx="2">
                  <c:v>32009</c:v>
                </c:pt>
                <c:pt idx="3">
                  <c:v>32037</c:v>
                </c:pt>
                <c:pt idx="4">
                  <c:v>32072</c:v>
                </c:pt>
                <c:pt idx="5">
                  <c:v>32381</c:v>
                </c:pt>
                <c:pt idx="6">
                  <c:v>32468</c:v>
                </c:pt>
                <c:pt idx="7">
                  <c:v>32714</c:v>
                </c:pt>
                <c:pt idx="8">
                  <c:v>32820</c:v>
                </c:pt>
                <c:pt idx="9">
                  <c:v>32981</c:v>
                </c:pt>
                <c:pt idx="10">
                  <c:v>33078</c:v>
                </c:pt>
                <c:pt idx="11">
                  <c:v>33190</c:v>
                </c:pt>
                <c:pt idx="12">
                  <c:v>33347</c:v>
                </c:pt>
                <c:pt idx="13">
                  <c:v>33448</c:v>
                </c:pt>
                <c:pt idx="14">
                  <c:v>33557</c:v>
                </c:pt>
                <c:pt idx="15">
                  <c:v>33715</c:v>
                </c:pt>
                <c:pt idx="16">
                  <c:v>33795</c:v>
                </c:pt>
                <c:pt idx="17">
                  <c:v>33904</c:v>
                </c:pt>
                <c:pt idx="18">
                  <c:v>34095</c:v>
                </c:pt>
                <c:pt idx="19">
                  <c:v>34176</c:v>
                </c:pt>
                <c:pt idx="20">
                  <c:v>34254</c:v>
                </c:pt>
                <c:pt idx="21">
                  <c:v>34437</c:v>
                </c:pt>
                <c:pt idx="22">
                  <c:v>34535</c:v>
                </c:pt>
                <c:pt idx="23">
                  <c:v>34634</c:v>
                </c:pt>
                <c:pt idx="24">
                  <c:v>34821</c:v>
                </c:pt>
                <c:pt idx="25">
                  <c:v>34900</c:v>
                </c:pt>
                <c:pt idx="26">
                  <c:v>35565</c:v>
                </c:pt>
                <c:pt idx="27">
                  <c:v>35643</c:v>
                </c:pt>
                <c:pt idx="28">
                  <c:v>35724</c:v>
                </c:pt>
                <c:pt idx="29">
                  <c:v>35948</c:v>
                </c:pt>
                <c:pt idx="30">
                  <c:v>36123</c:v>
                </c:pt>
                <c:pt idx="31">
                  <c:v>36496</c:v>
                </c:pt>
                <c:pt idx="32">
                  <c:v>36626</c:v>
                </c:pt>
                <c:pt idx="33">
                  <c:v>36768</c:v>
                </c:pt>
                <c:pt idx="34">
                  <c:v>36822</c:v>
                </c:pt>
              </c:strCache>
            </c:strRef>
          </c:xVal>
          <c:yVal>
            <c:numRef>
              <c:f>'Table 1'!$CA$236:$CA$271</c:f>
              <c:numCache>
                <c:ptCount val="36"/>
                <c:pt idx="1">
                  <c:v>714.3</c:v>
                </c:pt>
                <c:pt idx="2">
                  <c:v>716.87</c:v>
                </c:pt>
                <c:pt idx="3">
                  <c:v>713.66</c:v>
                </c:pt>
                <c:pt idx="4">
                  <c:v>716.07</c:v>
                </c:pt>
                <c:pt idx="5">
                  <c:v>714.95</c:v>
                </c:pt>
                <c:pt idx="6">
                  <c:v>714.52</c:v>
                </c:pt>
                <c:pt idx="7">
                  <c:v>714.23</c:v>
                </c:pt>
                <c:pt idx="8">
                  <c:v>714.49</c:v>
                </c:pt>
                <c:pt idx="9">
                  <c:v>714.39</c:v>
                </c:pt>
                <c:pt idx="10">
                  <c:v>716.03</c:v>
                </c:pt>
                <c:pt idx="11">
                  <c:v>715.54</c:v>
                </c:pt>
                <c:pt idx="12">
                  <c:v>716.43</c:v>
                </c:pt>
                <c:pt idx="15">
                  <c:v>717.49</c:v>
                </c:pt>
                <c:pt idx="17">
                  <c:v>717.47</c:v>
                </c:pt>
                <c:pt idx="18">
                  <c:v>716.85</c:v>
                </c:pt>
                <c:pt idx="19">
                  <c:v>718.93</c:v>
                </c:pt>
                <c:pt idx="20">
                  <c:v>718.59</c:v>
                </c:pt>
                <c:pt idx="21">
                  <c:v>718.38</c:v>
                </c:pt>
                <c:pt idx="22">
                  <c:v>716.89</c:v>
                </c:pt>
                <c:pt idx="23">
                  <c:v>717.47</c:v>
                </c:pt>
                <c:pt idx="24">
                  <c:v>717.31</c:v>
                </c:pt>
                <c:pt idx="25">
                  <c:v>717.77</c:v>
                </c:pt>
                <c:pt idx="26">
                  <c:v>717.67</c:v>
                </c:pt>
                <c:pt idx="27">
                  <c:v>720.47</c:v>
                </c:pt>
                <c:pt idx="28">
                  <c:v>718.67</c:v>
                </c:pt>
                <c:pt idx="29">
                  <c:v>718.59</c:v>
                </c:pt>
                <c:pt idx="30">
                  <c:v>718.21</c:v>
                </c:pt>
                <c:pt idx="31">
                  <c:v>717.89</c:v>
                </c:pt>
                <c:pt idx="32">
                  <c:v>715.39</c:v>
                </c:pt>
                <c:pt idx="33">
                  <c:v>716.65</c:v>
                </c:pt>
                <c:pt idx="34">
                  <c:v>716.64</c:v>
                </c:pt>
              </c:numCache>
            </c:numRef>
          </c:yVal>
          <c:smooth val="0"/>
        </c:ser>
        <c:ser>
          <c:idx val="2"/>
          <c:order val="2"/>
          <c:tx>
            <c:v>MW-113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'Table 1'!$B$272:$B$312</c:f>
              <c:strCache>
                <c:ptCount val="41"/>
                <c:pt idx="1">
                  <c:v>31971</c:v>
                </c:pt>
                <c:pt idx="2">
                  <c:v>32009</c:v>
                </c:pt>
                <c:pt idx="3">
                  <c:v>32038</c:v>
                </c:pt>
                <c:pt idx="4">
                  <c:v>32072</c:v>
                </c:pt>
                <c:pt idx="5">
                  <c:v>32381</c:v>
                </c:pt>
                <c:pt idx="6">
                  <c:v>32468</c:v>
                </c:pt>
                <c:pt idx="7">
                  <c:v>32714</c:v>
                </c:pt>
                <c:pt idx="8">
                  <c:v>32820</c:v>
                </c:pt>
                <c:pt idx="9">
                  <c:v>32981</c:v>
                </c:pt>
                <c:pt idx="10">
                  <c:v>33078</c:v>
                </c:pt>
                <c:pt idx="11">
                  <c:v>33190</c:v>
                </c:pt>
                <c:pt idx="12">
                  <c:v>33347</c:v>
                </c:pt>
                <c:pt idx="13">
                  <c:v>33448</c:v>
                </c:pt>
                <c:pt idx="14">
                  <c:v>33557</c:v>
                </c:pt>
                <c:pt idx="15">
                  <c:v>33715</c:v>
                </c:pt>
                <c:pt idx="16">
                  <c:v>33795</c:v>
                </c:pt>
                <c:pt idx="17">
                  <c:v>33904</c:v>
                </c:pt>
                <c:pt idx="18">
                  <c:v>34095</c:v>
                </c:pt>
                <c:pt idx="19">
                  <c:v>34176</c:v>
                </c:pt>
                <c:pt idx="20">
                  <c:v>34254</c:v>
                </c:pt>
                <c:pt idx="21">
                  <c:v>34437</c:v>
                </c:pt>
                <c:pt idx="22">
                  <c:v>34535</c:v>
                </c:pt>
                <c:pt idx="23">
                  <c:v>34634</c:v>
                </c:pt>
                <c:pt idx="24">
                  <c:v>34821</c:v>
                </c:pt>
                <c:pt idx="25">
                  <c:v>34900</c:v>
                </c:pt>
                <c:pt idx="26">
                  <c:v>35002</c:v>
                </c:pt>
                <c:pt idx="27">
                  <c:v>35180</c:v>
                </c:pt>
                <c:pt idx="28">
                  <c:v>35263</c:v>
                </c:pt>
                <c:pt idx="29">
                  <c:v>35362</c:v>
                </c:pt>
                <c:pt idx="30">
                  <c:v>35565</c:v>
                </c:pt>
                <c:pt idx="31">
                  <c:v>35643</c:v>
                </c:pt>
                <c:pt idx="32">
                  <c:v>35724</c:v>
                </c:pt>
                <c:pt idx="33">
                  <c:v>35948</c:v>
                </c:pt>
                <c:pt idx="34">
                  <c:v>36124</c:v>
                </c:pt>
                <c:pt idx="35">
                  <c:v>36263</c:v>
                </c:pt>
                <c:pt idx="36">
                  <c:v>36398</c:v>
                </c:pt>
                <c:pt idx="37">
                  <c:v>36496</c:v>
                </c:pt>
                <c:pt idx="38">
                  <c:v>36626</c:v>
                </c:pt>
                <c:pt idx="39">
                  <c:v>36823</c:v>
                </c:pt>
              </c:strCache>
            </c:strRef>
          </c:xVal>
          <c:yVal>
            <c:numRef>
              <c:f>'Table 1'!$CA$272:$CA$312</c:f>
              <c:numCache>
                <c:ptCount val="41"/>
                <c:pt idx="1">
                  <c:v>720.46</c:v>
                </c:pt>
                <c:pt idx="2">
                  <c:v>716.39</c:v>
                </c:pt>
                <c:pt idx="3">
                  <c:v>716.03</c:v>
                </c:pt>
                <c:pt idx="4">
                  <c:v>715.61</c:v>
                </c:pt>
                <c:pt idx="5">
                  <c:v>714.92</c:v>
                </c:pt>
                <c:pt idx="6">
                  <c:v>714.82</c:v>
                </c:pt>
                <c:pt idx="7">
                  <c:v>715.22</c:v>
                </c:pt>
                <c:pt idx="8">
                  <c:v>714.72</c:v>
                </c:pt>
                <c:pt idx="9">
                  <c:v>714.49</c:v>
                </c:pt>
                <c:pt idx="10">
                  <c:v>715.48</c:v>
                </c:pt>
                <c:pt idx="11">
                  <c:v>715.21</c:v>
                </c:pt>
                <c:pt idx="12">
                  <c:v>716.23</c:v>
                </c:pt>
                <c:pt idx="15">
                  <c:v>717.12</c:v>
                </c:pt>
                <c:pt idx="17">
                  <c:v>717.13</c:v>
                </c:pt>
                <c:pt idx="18">
                  <c:v>717.61</c:v>
                </c:pt>
                <c:pt idx="19">
                  <c:v>718.43</c:v>
                </c:pt>
                <c:pt idx="20">
                  <c:v>718.12</c:v>
                </c:pt>
                <c:pt idx="21">
                  <c:v>718.15</c:v>
                </c:pt>
                <c:pt idx="22">
                  <c:v>716.95</c:v>
                </c:pt>
                <c:pt idx="23">
                  <c:v>717.3299999999999</c:v>
                </c:pt>
                <c:pt idx="24">
                  <c:v>716.74</c:v>
                </c:pt>
                <c:pt idx="25">
                  <c:v>717</c:v>
                </c:pt>
                <c:pt idx="26">
                  <c:v>717.18</c:v>
                </c:pt>
                <c:pt idx="27">
                  <c:v>716.99</c:v>
                </c:pt>
                <c:pt idx="28">
                  <c:v>716.4</c:v>
                </c:pt>
                <c:pt idx="29">
                  <c:v>717</c:v>
                </c:pt>
                <c:pt idx="30">
                  <c:v>717.1899999999999</c:v>
                </c:pt>
                <c:pt idx="31">
                  <c:v>719.7099999999999</c:v>
                </c:pt>
                <c:pt idx="32">
                  <c:v>717.7299999999999</c:v>
                </c:pt>
                <c:pt idx="33">
                  <c:v>717.65</c:v>
                </c:pt>
                <c:pt idx="34">
                  <c:v>717.3599999999999</c:v>
                </c:pt>
                <c:pt idx="35">
                  <c:v>717.88</c:v>
                </c:pt>
                <c:pt idx="36">
                  <c:v>717.63</c:v>
                </c:pt>
                <c:pt idx="37">
                  <c:v>717.0899999999999</c:v>
                </c:pt>
                <c:pt idx="38">
                  <c:v>716.64</c:v>
                </c:pt>
                <c:pt idx="39">
                  <c:v>716.05</c:v>
                </c:pt>
              </c:numCache>
            </c:numRef>
          </c:yVal>
          <c:smooth val="0"/>
        </c:ser>
        <c:ser>
          <c:idx val="3"/>
          <c:order val="3"/>
          <c:tx>
            <c:v>MW-114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strRef>
              <c:f>'Table 1'!$B$313:$B$354</c:f>
              <c:strCache>
                <c:ptCount val="42"/>
                <c:pt idx="1">
                  <c:v>31971</c:v>
                </c:pt>
                <c:pt idx="2">
                  <c:v>32009</c:v>
                </c:pt>
                <c:pt idx="3">
                  <c:v>32037</c:v>
                </c:pt>
                <c:pt idx="4">
                  <c:v>32072</c:v>
                </c:pt>
                <c:pt idx="5">
                  <c:v>32381</c:v>
                </c:pt>
                <c:pt idx="6">
                  <c:v>32468</c:v>
                </c:pt>
                <c:pt idx="7">
                  <c:v>32714</c:v>
                </c:pt>
                <c:pt idx="8">
                  <c:v>32820</c:v>
                </c:pt>
                <c:pt idx="9">
                  <c:v>32981</c:v>
                </c:pt>
                <c:pt idx="10">
                  <c:v>33078</c:v>
                </c:pt>
                <c:pt idx="11">
                  <c:v>33190</c:v>
                </c:pt>
                <c:pt idx="12">
                  <c:v>33347</c:v>
                </c:pt>
                <c:pt idx="13">
                  <c:v>33448</c:v>
                </c:pt>
                <c:pt idx="14">
                  <c:v>33557</c:v>
                </c:pt>
                <c:pt idx="15">
                  <c:v>33715</c:v>
                </c:pt>
                <c:pt idx="16">
                  <c:v>33795</c:v>
                </c:pt>
                <c:pt idx="17">
                  <c:v>33904</c:v>
                </c:pt>
                <c:pt idx="18">
                  <c:v>34095</c:v>
                </c:pt>
                <c:pt idx="19">
                  <c:v>34176</c:v>
                </c:pt>
                <c:pt idx="20">
                  <c:v>34254</c:v>
                </c:pt>
                <c:pt idx="21">
                  <c:v>34437</c:v>
                </c:pt>
                <c:pt idx="22">
                  <c:v>34535</c:v>
                </c:pt>
                <c:pt idx="23">
                  <c:v>34634</c:v>
                </c:pt>
                <c:pt idx="24">
                  <c:v>34821</c:v>
                </c:pt>
                <c:pt idx="25">
                  <c:v>34900</c:v>
                </c:pt>
                <c:pt idx="26">
                  <c:v>35002</c:v>
                </c:pt>
                <c:pt idx="27">
                  <c:v>35180</c:v>
                </c:pt>
                <c:pt idx="28">
                  <c:v>35263</c:v>
                </c:pt>
                <c:pt idx="29">
                  <c:v>35362</c:v>
                </c:pt>
                <c:pt idx="30">
                  <c:v>35565</c:v>
                </c:pt>
                <c:pt idx="31">
                  <c:v>35643</c:v>
                </c:pt>
                <c:pt idx="32">
                  <c:v>35724</c:v>
                </c:pt>
                <c:pt idx="33">
                  <c:v>35948</c:v>
                </c:pt>
                <c:pt idx="34">
                  <c:v>36123</c:v>
                </c:pt>
                <c:pt idx="35">
                  <c:v>36263</c:v>
                </c:pt>
                <c:pt idx="36">
                  <c:v>36397</c:v>
                </c:pt>
                <c:pt idx="37">
                  <c:v>36496</c:v>
                </c:pt>
                <c:pt idx="38">
                  <c:v>36626</c:v>
                </c:pt>
                <c:pt idx="39">
                  <c:v>36767</c:v>
                </c:pt>
                <c:pt idx="40">
                  <c:v>36822</c:v>
                </c:pt>
              </c:strCache>
            </c:strRef>
          </c:xVal>
          <c:yVal>
            <c:numRef>
              <c:f>'Table 1'!$CA$313:$CA$354</c:f>
              <c:numCache>
                <c:ptCount val="42"/>
                <c:pt idx="1">
                  <c:v>716.7</c:v>
                </c:pt>
                <c:pt idx="2">
                  <c:v>718.84</c:v>
                </c:pt>
                <c:pt idx="3">
                  <c:v>717.5</c:v>
                </c:pt>
                <c:pt idx="4">
                  <c:v>716.8</c:v>
                </c:pt>
                <c:pt idx="5">
                  <c:v>715.45</c:v>
                </c:pt>
                <c:pt idx="6">
                  <c:v>715.4</c:v>
                </c:pt>
                <c:pt idx="7">
                  <c:v>714.82</c:v>
                </c:pt>
                <c:pt idx="8">
                  <c:v>714.69</c:v>
                </c:pt>
                <c:pt idx="9">
                  <c:v>714.56</c:v>
                </c:pt>
                <c:pt idx="10">
                  <c:v>716.36</c:v>
                </c:pt>
                <c:pt idx="11">
                  <c:v>715.77</c:v>
                </c:pt>
                <c:pt idx="12">
                  <c:v>716.59</c:v>
                </c:pt>
                <c:pt idx="15">
                  <c:v>717.95</c:v>
                </c:pt>
                <c:pt idx="17">
                  <c:v>717.62</c:v>
                </c:pt>
                <c:pt idx="18">
                  <c:v>718.62</c:v>
                </c:pt>
                <c:pt idx="19">
                  <c:v>720.85</c:v>
                </c:pt>
                <c:pt idx="20">
                  <c:v>720.42</c:v>
                </c:pt>
                <c:pt idx="21">
                  <c:v>719.58</c:v>
                </c:pt>
                <c:pt idx="22">
                  <c:v>718.32</c:v>
                </c:pt>
                <c:pt idx="23">
                  <c:v>718.9300000000001</c:v>
                </c:pt>
                <c:pt idx="24">
                  <c:v>718.51</c:v>
                </c:pt>
                <c:pt idx="25">
                  <c:v>719.0400000000001</c:v>
                </c:pt>
                <c:pt idx="26">
                  <c:v>718.99</c:v>
                </c:pt>
                <c:pt idx="27">
                  <c:v>718.61</c:v>
                </c:pt>
                <c:pt idx="28">
                  <c:v>717.9300000000001</c:v>
                </c:pt>
                <c:pt idx="29">
                  <c:v>717.99</c:v>
                </c:pt>
                <c:pt idx="30">
                  <c:v>718.4100000000001</c:v>
                </c:pt>
                <c:pt idx="31">
                  <c:v>721.32</c:v>
                </c:pt>
                <c:pt idx="32">
                  <c:v>719.5400000000001</c:v>
                </c:pt>
                <c:pt idx="33">
                  <c:v>719.6600000000001</c:v>
                </c:pt>
                <c:pt idx="34">
                  <c:v>719.2</c:v>
                </c:pt>
                <c:pt idx="35">
                  <c:v>719.4000000000001</c:v>
                </c:pt>
                <c:pt idx="36">
                  <c:v>719.32</c:v>
                </c:pt>
                <c:pt idx="37">
                  <c:v>716.72</c:v>
                </c:pt>
                <c:pt idx="38">
                  <c:v>717.88</c:v>
                </c:pt>
                <c:pt idx="39">
                  <c:v>717.1800000000001</c:v>
                </c:pt>
                <c:pt idx="40">
                  <c:v>716.87</c:v>
                </c:pt>
              </c:numCache>
            </c:numRef>
          </c:yVal>
          <c:smooth val="0"/>
        </c:ser>
        <c:ser>
          <c:idx val="4"/>
          <c:order val="4"/>
          <c:tx>
            <c:v>MW-211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xVal>
            <c:strRef>
              <c:f>'Table 1'!$B$468:$B$508</c:f>
              <c:strCache>
                <c:ptCount val="41"/>
                <c:pt idx="1">
                  <c:v>32009</c:v>
                </c:pt>
                <c:pt idx="2">
                  <c:v>32037</c:v>
                </c:pt>
                <c:pt idx="3">
                  <c:v>32072</c:v>
                </c:pt>
                <c:pt idx="4">
                  <c:v>32380</c:v>
                </c:pt>
                <c:pt idx="5">
                  <c:v>32468</c:v>
                </c:pt>
                <c:pt idx="6">
                  <c:v>32714</c:v>
                </c:pt>
                <c:pt idx="7">
                  <c:v>32820</c:v>
                </c:pt>
                <c:pt idx="8">
                  <c:v>32981</c:v>
                </c:pt>
                <c:pt idx="9">
                  <c:v>33078</c:v>
                </c:pt>
                <c:pt idx="10">
                  <c:v>33190</c:v>
                </c:pt>
                <c:pt idx="11">
                  <c:v>33347</c:v>
                </c:pt>
                <c:pt idx="12">
                  <c:v>33448</c:v>
                </c:pt>
                <c:pt idx="13">
                  <c:v>33557</c:v>
                </c:pt>
                <c:pt idx="14">
                  <c:v>33715</c:v>
                </c:pt>
                <c:pt idx="15">
                  <c:v>33795</c:v>
                </c:pt>
                <c:pt idx="16">
                  <c:v>33904</c:v>
                </c:pt>
                <c:pt idx="17">
                  <c:v>34095</c:v>
                </c:pt>
                <c:pt idx="18">
                  <c:v>34176</c:v>
                </c:pt>
                <c:pt idx="19">
                  <c:v>34254</c:v>
                </c:pt>
                <c:pt idx="20">
                  <c:v>34437</c:v>
                </c:pt>
                <c:pt idx="21">
                  <c:v>34535</c:v>
                </c:pt>
                <c:pt idx="22">
                  <c:v>34634</c:v>
                </c:pt>
                <c:pt idx="23">
                  <c:v>34821</c:v>
                </c:pt>
                <c:pt idx="24">
                  <c:v>34900</c:v>
                </c:pt>
                <c:pt idx="25">
                  <c:v>35002</c:v>
                </c:pt>
                <c:pt idx="26">
                  <c:v>35180</c:v>
                </c:pt>
                <c:pt idx="27">
                  <c:v>35263</c:v>
                </c:pt>
                <c:pt idx="28">
                  <c:v>35362</c:v>
                </c:pt>
                <c:pt idx="29">
                  <c:v>35565</c:v>
                </c:pt>
                <c:pt idx="30">
                  <c:v>35643</c:v>
                </c:pt>
                <c:pt idx="31">
                  <c:v>35724</c:v>
                </c:pt>
                <c:pt idx="32">
                  <c:v>35948</c:v>
                </c:pt>
                <c:pt idx="33">
                  <c:v>36123</c:v>
                </c:pt>
                <c:pt idx="34">
                  <c:v>36262</c:v>
                </c:pt>
                <c:pt idx="35">
                  <c:v>36398</c:v>
                </c:pt>
                <c:pt idx="36">
                  <c:v>36496</c:v>
                </c:pt>
                <c:pt idx="37">
                  <c:v>36626</c:v>
                </c:pt>
                <c:pt idx="38">
                  <c:v>36768</c:v>
                </c:pt>
                <c:pt idx="39">
                  <c:v>36822</c:v>
                </c:pt>
              </c:strCache>
            </c:strRef>
          </c:xVal>
          <c:yVal>
            <c:numRef>
              <c:f>'Table 1'!$CA$468:$CA$508</c:f>
              <c:numCache>
                <c:ptCount val="41"/>
                <c:pt idx="1">
                  <c:v>717.28</c:v>
                </c:pt>
                <c:pt idx="2">
                  <c:v>717.42</c:v>
                </c:pt>
                <c:pt idx="3">
                  <c:v>716.43</c:v>
                </c:pt>
                <c:pt idx="4">
                  <c:v>715.43</c:v>
                </c:pt>
                <c:pt idx="5">
                  <c:v>714.94</c:v>
                </c:pt>
                <c:pt idx="6">
                  <c:v>714.69</c:v>
                </c:pt>
                <c:pt idx="7">
                  <c:v>714.72</c:v>
                </c:pt>
                <c:pt idx="8">
                  <c:v>714.68</c:v>
                </c:pt>
                <c:pt idx="9">
                  <c:v>716.38</c:v>
                </c:pt>
                <c:pt idx="10">
                  <c:v>715.83</c:v>
                </c:pt>
                <c:pt idx="11">
                  <c:v>716.71</c:v>
                </c:pt>
                <c:pt idx="14">
                  <c:v>717.84</c:v>
                </c:pt>
                <c:pt idx="16">
                  <c:v>717.85</c:v>
                </c:pt>
                <c:pt idx="17">
                  <c:v>718.72</c:v>
                </c:pt>
                <c:pt idx="18">
                  <c:v>719.83</c:v>
                </c:pt>
                <c:pt idx="19">
                  <c:v>718.21</c:v>
                </c:pt>
                <c:pt idx="20">
                  <c:v>718.69</c:v>
                </c:pt>
                <c:pt idx="21">
                  <c:v>717.31</c:v>
                </c:pt>
                <c:pt idx="22">
                  <c:v>718.01</c:v>
                </c:pt>
                <c:pt idx="23">
                  <c:v>717.68</c:v>
                </c:pt>
                <c:pt idx="24">
                  <c:v>718.19</c:v>
                </c:pt>
                <c:pt idx="25">
                  <c:v>718.17</c:v>
                </c:pt>
                <c:pt idx="26">
                  <c:v>718.04</c:v>
                </c:pt>
                <c:pt idx="27">
                  <c:v>717.29</c:v>
                </c:pt>
                <c:pt idx="28">
                  <c:v>717.62</c:v>
                </c:pt>
                <c:pt idx="29">
                  <c:v>717.78</c:v>
                </c:pt>
                <c:pt idx="31">
                  <c:v>718.87</c:v>
                </c:pt>
                <c:pt idx="32">
                  <c:v>718.89</c:v>
                </c:pt>
                <c:pt idx="33">
                  <c:v>718.5</c:v>
                </c:pt>
                <c:pt idx="34">
                  <c:v>718.7</c:v>
                </c:pt>
                <c:pt idx="35">
                  <c:v>718.61</c:v>
                </c:pt>
                <c:pt idx="36">
                  <c:v>718.03</c:v>
                </c:pt>
                <c:pt idx="37">
                  <c:v>717.5</c:v>
                </c:pt>
                <c:pt idx="38">
                  <c:v>716.67</c:v>
                </c:pt>
                <c:pt idx="39">
                  <c:v>716.58</c:v>
                </c:pt>
              </c:numCache>
            </c:numRef>
          </c:yVal>
          <c:smooth val="0"/>
        </c:ser>
        <c:axId val="43099017"/>
        <c:axId val="52346834"/>
      </c:scatterChart>
      <c:valAx>
        <c:axId val="43099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52346834"/>
        <c:crosses val="autoZero"/>
        <c:crossBetween val="midCat"/>
        <c:dispUnits/>
        <c:majorUnit val="1100"/>
      </c:valAx>
      <c:valAx>
        <c:axId val="52346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GW Elev. Ft &gt; MSL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43099017"/>
        <c:crosses val="autoZero"/>
        <c:crossBetween val="midCat"/>
        <c:dispUnits/>
      </c:valAx>
      <c:spPr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5"/>
          <c:y val="0.5245"/>
          <c:w val="0.205"/>
          <c:h val="0.3802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Figure 5 Louisville SLF MW-9 Conc. Trends for PCE,TCE 
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4"/>
          <c:w val="0.9515"/>
          <c:h val="0.7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'Table 1'!$AY$1</c:f>
              <c:strCache>
                <c:ptCount val="1"/>
                <c:pt idx="0">
                  <c:v>1,1,2,2 Tetrachloroethylene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'Table 1'!$B$84:$B$123</c:f>
              <c:strCache>
                <c:ptCount val="34"/>
                <c:pt idx="0">
                  <c:v>31782</c:v>
                </c:pt>
                <c:pt idx="1">
                  <c:v>32010</c:v>
                </c:pt>
                <c:pt idx="2">
                  <c:v>32037</c:v>
                </c:pt>
                <c:pt idx="3">
                  <c:v>32072</c:v>
                </c:pt>
                <c:pt idx="4">
                  <c:v>32385</c:v>
                </c:pt>
                <c:pt idx="5">
                  <c:v>32468</c:v>
                </c:pt>
                <c:pt idx="6">
                  <c:v>32714</c:v>
                </c:pt>
                <c:pt idx="7">
                  <c:v>32820</c:v>
                </c:pt>
                <c:pt idx="8">
                  <c:v>32981</c:v>
                </c:pt>
                <c:pt idx="9">
                  <c:v>33078</c:v>
                </c:pt>
                <c:pt idx="10">
                  <c:v>33190</c:v>
                </c:pt>
                <c:pt idx="11">
                  <c:v>33347</c:v>
                </c:pt>
                <c:pt idx="12">
                  <c:v>33448</c:v>
                </c:pt>
                <c:pt idx="13">
                  <c:v>33557</c:v>
                </c:pt>
                <c:pt idx="14">
                  <c:v>33715</c:v>
                </c:pt>
                <c:pt idx="15">
                  <c:v>33795</c:v>
                </c:pt>
                <c:pt idx="16">
                  <c:v>33904</c:v>
                </c:pt>
                <c:pt idx="17">
                  <c:v>34095</c:v>
                </c:pt>
                <c:pt idx="18">
                  <c:v>34176</c:v>
                </c:pt>
                <c:pt idx="19">
                  <c:v>34254</c:v>
                </c:pt>
                <c:pt idx="20">
                  <c:v>34437</c:v>
                </c:pt>
                <c:pt idx="21">
                  <c:v>34535</c:v>
                </c:pt>
                <c:pt idx="22">
                  <c:v>34634</c:v>
                </c:pt>
                <c:pt idx="23">
                  <c:v>34821</c:v>
                </c:pt>
                <c:pt idx="24">
                  <c:v>34900</c:v>
                </c:pt>
                <c:pt idx="25">
                  <c:v>35002</c:v>
                </c:pt>
                <c:pt idx="26">
                  <c:v>35180</c:v>
                </c:pt>
                <c:pt idx="27">
                  <c:v>35263</c:v>
                </c:pt>
                <c:pt idx="28">
                  <c:v>35362</c:v>
                </c:pt>
                <c:pt idx="29">
                  <c:v>35565</c:v>
                </c:pt>
                <c:pt idx="30">
                  <c:v>35643</c:v>
                </c:pt>
                <c:pt idx="31">
                  <c:v>35724</c:v>
                </c:pt>
                <c:pt idx="32">
                  <c:v>35948</c:v>
                </c:pt>
                <c:pt idx="33">
                  <c:v>36123</c:v>
                </c:pt>
              </c:strCache>
            </c:strRef>
          </c:xVal>
          <c:yVal>
            <c:numRef>
              <c:f>'Table 1'!$AY$90:$AY$123</c:f>
              <c:numCache>
                <c:ptCount val="34"/>
                <c:pt idx="0">
                  <c:v>50</c:v>
                </c:pt>
                <c:pt idx="1">
                  <c:v>59</c:v>
                </c:pt>
                <c:pt idx="2">
                  <c:v>38</c:v>
                </c:pt>
                <c:pt idx="3">
                  <c:v>6</c:v>
                </c:pt>
                <c:pt idx="4">
                  <c:v>76</c:v>
                </c:pt>
                <c:pt idx="5">
                  <c:v>45</c:v>
                </c:pt>
                <c:pt idx="6">
                  <c:v>72</c:v>
                </c:pt>
                <c:pt idx="7">
                  <c:v>67</c:v>
                </c:pt>
                <c:pt idx="8">
                  <c:v>71</c:v>
                </c:pt>
                <c:pt idx="9">
                  <c:v>64</c:v>
                </c:pt>
                <c:pt idx="11">
                  <c:v>96</c:v>
                </c:pt>
                <c:pt idx="12">
                  <c:v>120</c:v>
                </c:pt>
                <c:pt idx="14">
                  <c:v>84</c:v>
                </c:pt>
                <c:pt idx="15">
                  <c:v>67</c:v>
                </c:pt>
                <c:pt idx="16">
                  <c:v>71</c:v>
                </c:pt>
                <c:pt idx="17">
                  <c:v>71</c:v>
                </c:pt>
                <c:pt idx="18">
                  <c:v>49</c:v>
                </c:pt>
                <c:pt idx="19">
                  <c:v>62</c:v>
                </c:pt>
                <c:pt idx="20">
                  <c:v>38</c:v>
                </c:pt>
                <c:pt idx="21">
                  <c:v>37</c:v>
                </c:pt>
                <c:pt idx="22">
                  <c:v>31</c:v>
                </c:pt>
                <c:pt idx="23">
                  <c:v>28</c:v>
                </c:pt>
                <c:pt idx="24">
                  <c:v>36</c:v>
                </c:pt>
                <c:pt idx="25">
                  <c:v>35</c:v>
                </c:pt>
                <c:pt idx="26">
                  <c:v>32</c:v>
                </c:pt>
                <c:pt idx="27">
                  <c:v>22</c:v>
                </c:pt>
                <c:pt idx="29">
                  <c:v>34</c:v>
                </c:pt>
                <c:pt idx="30">
                  <c:v>40</c:v>
                </c:pt>
                <c:pt idx="31">
                  <c:v>36</c:v>
                </c:pt>
                <c:pt idx="32">
                  <c:v>28</c:v>
                </c:pt>
                <c:pt idx="33">
                  <c:v>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'Table 1'!$BD$1</c:f>
              <c:strCache>
                <c:ptCount val="1"/>
                <c:pt idx="0">
                  <c:v>1,1,2 Trichloroethylene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'Table 1'!$B$84:$B$123</c:f>
              <c:strCache>
                <c:ptCount val="34"/>
                <c:pt idx="0">
                  <c:v>31782</c:v>
                </c:pt>
                <c:pt idx="1">
                  <c:v>32010</c:v>
                </c:pt>
                <c:pt idx="2">
                  <c:v>32037</c:v>
                </c:pt>
                <c:pt idx="3">
                  <c:v>32072</c:v>
                </c:pt>
                <c:pt idx="4">
                  <c:v>32385</c:v>
                </c:pt>
                <c:pt idx="5">
                  <c:v>32468</c:v>
                </c:pt>
                <c:pt idx="6">
                  <c:v>32714</c:v>
                </c:pt>
                <c:pt idx="7">
                  <c:v>32820</c:v>
                </c:pt>
                <c:pt idx="8">
                  <c:v>32981</c:v>
                </c:pt>
                <c:pt idx="9">
                  <c:v>33078</c:v>
                </c:pt>
                <c:pt idx="10">
                  <c:v>33190</c:v>
                </c:pt>
                <c:pt idx="11">
                  <c:v>33347</c:v>
                </c:pt>
                <c:pt idx="12">
                  <c:v>33448</c:v>
                </c:pt>
                <c:pt idx="13">
                  <c:v>33557</c:v>
                </c:pt>
                <c:pt idx="14">
                  <c:v>33715</c:v>
                </c:pt>
                <c:pt idx="15">
                  <c:v>33795</c:v>
                </c:pt>
                <c:pt idx="16">
                  <c:v>33904</c:v>
                </c:pt>
                <c:pt idx="17">
                  <c:v>34095</c:v>
                </c:pt>
                <c:pt idx="18">
                  <c:v>34176</c:v>
                </c:pt>
                <c:pt idx="19">
                  <c:v>34254</c:v>
                </c:pt>
                <c:pt idx="20">
                  <c:v>34437</c:v>
                </c:pt>
                <c:pt idx="21">
                  <c:v>34535</c:v>
                </c:pt>
                <c:pt idx="22">
                  <c:v>34634</c:v>
                </c:pt>
                <c:pt idx="23">
                  <c:v>34821</c:v>
                </c:pt>
                <c:pt idx="24">
                  <c:v>34900</c:v>
                </c:pt>
                <c:pt idx="25">
                  <c:v>35002</c:v>
                </c:pt>
                <c:pt idx="26">
                  <c:v>35180</c:v>
                </c:pt>
                <c:pt idx="27">
                  <c:v>35263</c:v>
                </c:pt>
                <c:pt idx="28">
                  <c:v>35362</c:v>
                </c:pt>
                <c:pt idx="29">
                  <c:v>35565</c:v>
                </c:pt>
                <c:pt idx="30">
                  <c:v>35643</c:v>
                </c:pt>
                <c:pt idx="31">
                  <c:v>35724</c:v>
                </c:pt>
                <c:pt idx="32">
                  <c:v>35948</c:v>
                </c:pt>
                <c:pt idx="33">
                  <c:v>36123</c:v>
                </c:pt>
              </c:strCache>
            </c:strRef>
          </c:xVal>
          <c:yVal>
            <c:numRef>
              <c:f>'Table 1'!$BD$90:$BD$123</c:f>
              <c:numCache>
                <c:ptCount val="34"/>
                <c:pt idx="0">
                  <c:v>4</c:v>
                </c:pt>
                <c:pt idx="1">
                  <c:v>3.4</c:v>
                </c:pt>
                <c:pt idx="2">
                  <c:v>2.9</c:v>
                </c:pt>
                <c:pt idx="3">
                  <c:v>0.9</c:v>
                </c:pt>
                <c:pt idx="4">
                  <c:v>4.8</c:v>
                </c:pt>
                <c:pt idx="6">
                  <c:v>4.6</c:v>
                </c:pt>
                <c:pt idx="7">
                  <c:v>1.9</c:v>
                </c:pt>
                <c:pt idx="8">
                  <c:v>1.6</c:v>
                </c:pt>
                <c:pt idx="9">
                  <c:v>3.6</c:v>
                </c:pt>
                <c:pt idx="11">
                  <c:v>5.6</c:v>
                </c:pt>
                <c:pt idx="12">
                  <c:v>7.5</c:v>
                </c:pt>
                <c:pt idx="14">
                  <c:v>16</c:v>
                </c:pt>
                <c:pt idx="15">
                  <c:v>18</c:v>
                </c:pt>
                <c:pt idx="16">
                  <c:v>25</c:v>
                </c:pt>
                <c:pt idx="17">
                  <c:v>34</c:v>
                </c:pt>
                <c:pt idx="18">
                  <c:v>30</c:v>
                </c:pt>
                <c:pt idx="19">
                  <c:v>26</c:v>
                </c:pt>
                <c:pt idx="20">
                  <c:v>21</c:v>
                </c:pt>
                <c:pt idx="21">
                  <c:v>21</c:v>
                </c:pt>
                <c:pt idx="22">
                  <c:v>20</c:v>
                </c:pt>
                <c:pt idx="23">
                  <c:v>20</c:v>
                </c:pt>
                <c:pt idx="24">
                  <c:v>26</c:v>
                </c:pt>
                <c:pt idx="25">
                  <c:v>24</c:v>
                </c:pt>
                <c:pt idx="26">
                  <c:v>24</c:v>
                </c:pt>
                <c:pt idx="27">
                  <c:v>18</c:v>
                </c:pt>
                <c:pt idx="29">
                  <c:v>32</c:v>
                </c:pt>
                <c:pt idx="30">
                  <c:v>36</c:v>
                </c:pt>
                <c:pt idx="31">
                  <c:v>31</c:v>
                </c:pt>
                <c:pt idx="32">
                  <c:v>27</c:v>
                </c:pt>
                <c:pt idx="33">
                  <c:v>18</c:v>
                </c:pt>
              </c:numCache>
            </c:numRef>
          </c:yVal>
          <c:smooth val="0"/>
        </c:ser>
        <c:axId val="1359459"/>
        <c:axId val="12235132"/>
      </c:scatterChart>
      <c:valAx>
        <c:axId val="1359459"/>
        <c:scaling>
          <c:orientation val="minMax"/>
          <c:max val="37000"/>
          <c:min val="31000"/>
        </c:scaling>
        <c:axPos val="b"/>
        <c:delete val="0"/>
        <c:numFmt formatCode="General" sourceLinked="1"/>
        <c:majorTickMark val="out"/>
        <c:minorTickMark val="none"/>
        <c:tickLblPos val="nextTo"/>
        <c:crossAx val="12235132"/>
        <c:crosses val="autoZero"/>
        <c:crossBetween val="midCat"/>
        <c:dispUnits/>
      </c:valAx>
      <c:valAx>
        <c:axId val="12235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Conc. µg/l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594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55"/>
          <c:y val="0.95425"/>
          <c:w val="0.4975"/>
          <c:h val="0.03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43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43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43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blackAndWhite="1" horizontalDpi="180" verticalDpi="18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43"/>
  </sheetViews>
  <pageMargins left="0.75" right="0.75" top="1" bottom="1" header="0.5" footer="0.5"/>
  <pageSetup horizontalDpi="180" verticalDpi="18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43"/>
  </sheetViews>
  <pageMargins left="0.75" right="0.75" top="1" bottom="1" header="0.5" footer="0.5"/>
  <pageSetup horizontalDpi="180" verticalDpi="18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45"/>
  </sheetViews>
  <pageMargins left="0.75" right="0.75" top="1" bottom="1" header="0.5" footer="0.5"/>
  <pageSetup horizontalDpi="180" verticalDpi="18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180" verticalDpi="18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0.10225</cdr:x>
      <cdr:y>0.90175</cdr:y>
    </cdr:from>
    <cdr:to>
      <cdr:x>0.768</cdr:x>
      <cdr:y>0.90475</cdr:y>
    </cdr:to>
    <cdr:sp>
      <cdr:nvSpPr>
        <cdr:cNvPr id="1" name="Line 1"/>
        <cdr:cNvSpPr>
          <a:spLocks/>
        </cdr:cNvSpPr>
      </cdr:nvSpPr>
      <cdr:spPr>
        <a:xfrm flipV="1">
          <a:off x="885825" y="5343525"/>
          <a:ext cx="5772150" cy="190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0.65075</cdr:x>
      <cdr:y>0.867</cdr:y>
    </cdr:from>
    <cdr:to>
      <cdr:x>0.78625</cdr:x>
      <cdr:y>0.8995</cdr:y>
    </cdr:to>
    <cdr:sp>
      <cdr:nvSpPr>
        <cdr:cNvPr id="2" name="Text 2"/>
        <cdr:cNvSpPr txBox="1">
          <a:spLocks noChangeArrowheads="1"/>
        </cdr:cNvSpPr>
      </cdr:nvSpPr>
      <cdr:spPr>
        <a:xfrm>
          <a:off x="5638800" y="5143500"/>
          <a:ext cx="1171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HRL (V.C.) 0.2 ug/l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80</xdr:col>
      <xdr:colOff>0</xdr:colOff>
      <xdr:row>34</xdr:row>
      <xdr:rowOff>0</xdr:rowOff>
    </xdr:from>
    <xdr:to>
      <xdr:col>80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39900225" y="2314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80</xdr:col>
      <xdr:colOff>0</xdr:colOff>
      <xdr:row>34</xdr:row>
      <xdr:rowOff>0</xdr:rowOff>
    </xdr:from>
    <xdr:to>
      <xdr:col>80</xdr:col>
      <xdr:colOff>0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39900225" y="2314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80</xdr:col>
      <xdr:colOff>0</xdr:colOff>
      <xdr:row>34</xdr:row>
      <xdr:rowOff>0</xdr:rowOff>
    </xdr:from>
    <xdr:to>
      <xdr:col>80</xdr:col>
      <xdr:colOff>0</xdr:colOff>
      <xdr:row>34</xdr:row>
      <xdr:rowOff>0</xdr:rowOff>
    </xdr:to>
    <xdr:graphicFrame>
      <xdr:nvGraphicFramePr>
        <xdr:cNvPr id="3" name="Chart 4"/>
        <xdr:cNvGraphicFramePr/>
      </xdr:nvGraphicFramePr>
      <xdr:xfrm>
        <a:off x="39900225" y="23145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</cdr:x>
      <cdr:y>0.90525</cdr:y>
    </cdr:from>
    <cdr:to>
      <cdr:x>0.69475</cdr:x>
      <cdr:y>0.90525</cdr:y>
    </cdr:to>
    <cdr:sp>
      <cdr:nvSpPr>
        <cdr:cNvPr id="1" name="Line 1"/>
        <cdr:cNvSpPr>
          <a:spLocks/>
        </cdr:cNvSpPr>
      </cdr:nvSpPr>
      <cdr:spPr>
        <a:xfrm>
          <a:off x="923925" y="5362575"/>
          <a:ext cx="5095875" cy="0"/>
        </a:xfrm>
        <a:prstGeom prst="line">
          <a:avLst/>
        </a:prstGeom>
        <a:solidFill>
          <a:srgbClr val="FFFFFF"/>
        </a:solidFill>
        <a:ln w="17145" cmpd="sng">
          <a:solidFill>
            <a:srgbClr val="00FF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0.8685</cdr:y>
    </cdr:from>
    <cdr:to>
      <cdr:x>0.7975</cdr:x>
      <cdr:y>0.9045</cdr:y>
    </cdr:to>
    <cdr:sp>
      <cdr:nvSpPr>
        <cdr:cNvPr id="2" name="Text 2"/>
        <cdr:cNvSpPr txBox="1">
          <a:spLocks noChangeArrowheads="1"/>
        </cdr:cNvSpPr>
      </cdr:nvSpPr>
      <cdr:spPr>
        <a:xfrm>
          <a:off x="5676900" y="5153025"/>
          <a:ext cx="1238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HRL (V.C.) 0.2 ug/l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0.11825</cdr:x>
      <cdr:y>0.90875</cdr:y>
    </cdr:from>
    <cdr:to>
      <cdr:x>0.69225</cdr:x>
      <cdr:y>0.91025</cdr:y>
    </cdr:to>
    <cdr:sp>
      <cdr:nvSpPr>
        <cdr:cNvPr id="1" name="Line 1"/>
        <cdr:cNvSpPr>
          <a:spLocks/>
        </cdr:cNvSpPr>
      </cdr:nvSpPr>
      <cdr:spPr>
        <a:xfrm flipV="1">
          <a:off x="1019175" y="5391150"/>
          <a:ext cx="4981575" cy="9525"/>
        </a:xfrm>
        <a:prstGeom prst="line">
          <a:avLst/>
        </a:prstGeom>
        <a:solidFill>
          <a:srgbClr val="FFFFFF"/>
        </a:solidFill>
        <a:ln w="17145" cmpd="sng">
          <a:solidFill>
            <a:srgbClr val="00FF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0.63675</cdr:x>
      <cdr:y>0.88025</cdr:y>
    </cdr:from>
    <cdr:to>
      <cdr:x>0.776</cdr:x>
      <cdr:y>0.91825</cdr:y>
    </cdr:to>
    <cdr:sp>
      <cdr:nvSpPr>
        <cdr:cNvPr id="2" name="Text 2"/>
        <cdr:cNvSpPr txBox="1">
          <a:spLocks noChangeArrowheads="1"/>
        </cdr:cNvSpPr>
      </cdr:nvSpPr>
      <cdr:spPr>
        <a:xfrm>
          <a:off x="5524500" y="5219700"/>
          <a:ext cx="1209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HRL (V.C.) 0.2 ug/l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0.1285</cdr:x>
      <cdr:y>0.905</cdr:y>
    </cdr:from>
    <cdr:to>
      <cdr:x>0.6945</cdr:x>
      <cdr:y>0.90725</cdr:y>
    </cdr:to>
    <cdr:sp>
      <cdr:nvSpPr>
        <cdr:cNvPr id="1" name="Line 1"/>
        <cdr:cNvSpPr>
          <a:spLocks/>
        </cdr:cNvSpPr>
      </cdr:nvSpPr>
      <cdr:spPr>
        <a:xfrm flipV="1">
          <a:off x="1114425" y="5362575"/>
          <a:ext cx="4914900" cy="9525"/>
        </a:xfrm>
        <a:prstGeom prst="line">
          <a:avLst/>
        </a:prstGeom>
        <a:solidFill>
          <a:srgbClr val="FFFFFF"/>
        </a:solidFill>
        <a:ln w="17145" cmpd="sng">
          <a:solidFill>
            <a:srgbClr val="00FF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0.63925</cdr:x>
      <cdr:y>0.88025</cdr:y>
    </cdr:from>
    <cdr:to>
      <cdr:x>0.7785</cdr:x>
      <cdr:y>0.91825</cdr:y>
    </cdr:to>
    <cdr:sp>
      <cdr:nvSpPr>
        <cdr:cNvPr id="2" name="Text 2"/>
        <cdr:cNvSpPr txBox="1">
          <a:spLocks noChangeArrowheads="1"/>
        </cdr:cNvSpPr>
      </cdr:nvSpPr>
      <cdr:spPr>
        <a:xfrm>
          <a:off x="5543550" y="5219700"/>
          <a:ext cx="1209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HRL (V.C.) 0.2 ug/l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5" sqref="E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CL617"/>
  <sheetViews>
    <sheetView tabSelected="1" zoomScale="75" zoomScaleNormal="75" workbookViewId="0" topLeftCell="A1">
      <pane xSplit="2" ySplit="4" topLeftCell="C50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606" sqref="G606"/>
    </sheetView>
  </sheetViews>
  <sheetFormatPr defaultColWidth="10.625" defaultRowHeight="12.75"/>
  <cols>
    <col min="1" max="1" width="10.625" style="2" customWidth="1"/>
    <col min="2" max="2" width="10.50390625" style="1" customWidth="1"/>
    <col min="3" max="3" width="9.625" style="1" customWidth="1"/>
    <col min="4" max="65" width="6.375" style="2" customWidth="1"/>
    <col min="66" max="66" width="6.625" style="6" customWidth="1"/>
    <col min="67" max="67" width="6.625" style="7" customWidth="1"/>
    <col min="68" max="69" width="6.75390625" style="2" customWidth="1"/>
    <col min="70" max="76" width="6.375" style="2" customWidth="1"/>
    <col min="77" max="77" width="6.375" style="3" customWidth="1"/>
    <col min="78" max="79" width="6.625" style="3" customWidth="1"/>
    <col min="80" max="83" width="6.625" style="2" customWidth="1"/>
    <col min="84" max="90" width="6.00390625" style="2" customWidth="1"/>
    <col min="91" max="16384" width="10.625" style="2" customWidth="1"/>
  </cols>
  <sheetData>
    <row r="1" spans="1:90" ht="122.25" customHeight="1">
      <c r="A1" s="11" t="s">
        <v>0</v>
      </c>
      <c r="B1" s="12"/>
      <c r="C1" s="13">
        <f ca="1">NOW()</f>
        <v>36978.39808958333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9</v>
      </c>
      <c r="M1" s="14" t="s">
        <v>10</v>
      </c>
      <c r="N1" s="14" t="s">
        <v>11</v>
      </c>
      <c r="O1" s="14" t="s">
        <v>12</v>
      </c>
      <c r="P1" s="14" t="s">
        <v>13</v>
      </c>
      <c r="Q1" s="14" t="s">
        <v>14</v>
      </c>
      <c r="R1" s="14" t="s">
        <v>15</v>
      </c>
      <c r="S1" s="14" t="s">
        <v>16</v>
      </c>
      <c r="T1" s="14" t="s">
        <v>17</v>
      </c>
      <c r="U1" s="14" t="s">
        <v>18</v>
      </c>
      <c r="V1" s="14" t="s">
        <v>19</v>
      </c>
      <c r="W1" s="14" t="s">
        <v>20</v>
      </c>
      <c r="X1" s="14" t="s">
        <v>21</v>
      </c>
      <c r="Y1" s="14" t="s">
        <v>22</v>
      </c>
      <c r="Z1" s="14" t="s">
        <v>23</v>
      </c>
      <c r="AA1" s="14" t="s">
        <v>24</v>
      </c>
      <c r="AB1" s="14" t="s">
        <v>25</v>
      </c>
      <c r="AC1" s="14" t="s">
        <v>26</v>
      </c>
      <c r="AD1" s="14" t="s">
        <v>27</v>
      </c>
      <c r="AE1" s="14" t="s">
        <v>28</v>
      </c>
      <c r="AF1" s="14" t="s">
        <v>29</v>
      </c>
      <c r="AG1" s="14" t="s">
        <v>30</v>
      </c>
      <c r="AH1" s="14" t="s">
        <v>31</v>
      </c>
      <c r="AI1" s="14" t="s">
        <v>32</v>
      </c>
      <c r="AJ1" s="14" t="s">
        <v>33</v>
      </c>
      <c r="AK1" s="14" t="s">
        <v>34</v>
      </c>
      <c r="AL1" s="14" t="s">
        <v>35</v>
      </c>
      <c r="AM1" s="14" t="s">
        <v>36</v>
      </c>
      <c r="AN1" s="14" t="s">
        <v>37</v>
      </c>
      <c r="AO1" s="14" t="s">
        <v>38</v>
      </c>
      <c r="AP1" s="14" t="s">
        <v>39</v>
      </c>
      <c r="AQ1" s="14" t="s">
        <v>40</v>
      </c>
      <c r="AR1" s="14" t="s">
        <v>41</v>
      </c>
      <c r="AS1" s="14" t="s">
        <v>42</v>
      </c>
      <c r="AT1" s="14" t="s">
        <v>43</v>
      </c>
      <c r="AU1" s="14" t="s">
        <v>44</v>
      </c>
      <c r="AV1" s="14" t="s">
        <v>45</v>
      </c>
      <c r="AW1" s="14" t="s">
        <v>46</v>
      </c>
      <c r="AX1" s="14" t="s">
        <v>47</v>
      </c>
      <c r="AY1" s="14" t="s">
        <v>48</v>
      </c>
      <c r="AZ1" s="14" t="s">
        <v>49</v>
      </c>
      <c r="BA1" s="14" t="s">
        <v>50</v>
      </c>
      <c r="BB1" s="14" t="s">
        <v>51</v>
      </c>
      <c r="BC1" s="14" t="s">
        <v>52</v>
      </c>
      <c r="BD1" s="14" t="s">
        <v>53</v>
      </c>
      <c r="BE1" s="14" t="s">
        <v>54</v>
      </c>
      <c r="BF1" s="14" t="s">
        <v>55</v>
      </c>
      <c r="BG1" s="14" t="s">
        <v>56</v>
      </c>
      <c r="BH1" s="14" t="s">
        <v>57</v>
      </c>
      <c r="BI1" s="14" t="s">
        <v>58</v>
      </c>
      <c r="BJ1" s="14" t="s">
        <v>59</v>
      </c>
      <c r="BK1" s="14" t="s">
        <v>60</v>
      </c>
      <c r="BL1" s="14" t="s">
        <v>61</v>
      </c>
      <c r="BM1" s="14" t="s">
        <v>62</v>
      </c>
      <c r="BN1" s="14" t="s">
        <v>63</v>
      </c>
      <c r="BO1" s="14" t="s">
        <v>64</v>
      </c>
      <c r="BP1" s="14" t="s">
        <v>65</v>
      </c>
      <c r="BQ1" s="14" t="s">
        <v>66</v>
      </c>
      <c r="BR1" s="14" t="s">
        <v>67</v>
      </c>
      <c r="BS1" s="14" t="s">
        <v>68</v>
      </c>
      <c r="BT1" s="14" t="s">
        <v>69</v>
      </c>
      <c r="BU1" s="14" t="s">
        <v>70</v>
      </c>
      <c r="BV1" s="14" t="s">
        <v>71</v>
      </c>
      <c r="BW1" s="14" t="s">
        <v>72</v>
      </c>
      <c r="BX1" s="14" t="s">
        <v>73</v>
      </c>
      <c r="BY1" s="15" t="s">
        <v>74</v>
      </c>
      <c r="BZ1" s="15" t="s">
        <v>75</v>
      </c>
      <c r="CA1" s="15" t="s">
        <v>76</v>
      </c>
      <c r="CB1" s="15" t="s">
        <v>77</v>
      </c>
      <c r="CC1" s="15" t="s">
        <v>78</v>
      </c>
      <c r="CD1" s="15" t="s">
        <v>79</v>
      </c>
      <c r="CE1" s="15" t="s">
        <v>80</v>
      </c>
      <c r="CF1" s="14" t="s">
        <v>173</v>
      </c>
      <c r="CG1" s="14" t="s">
        <v>174</v>
      </c>
      <c r="CH1" s="14" t="s">
        <v>175</v>
      </c>
      <c r="CI1" s="14" t="s">
        <v>176</v>
      </c>
      <c r="CJ1" s="14" t="s">
        <v>177</v>
      </c>
      <c r="CK1" s="14" t="s">
        <v>178</v>
      </c>
      <c r="CL1" s="16" t="s">
        <v>179</v>
      </c>
    </row>
    <row r="2" spans="1:90" ht="11.25">
      <c r="A2" s="17" t="s">
        <v>81</v>
      </c>
      <c r="B2" s="18" t="s">
        <v>82</v>
      </c>
      <c r="C2" s="18" t="s">
        <v>83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20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 t="s">
        <v>84</v>
      </c>
      <c r="BQ2" s="19" t="s">
        <v>84</v>
      </c>
      <c r="BR2" s="19" t="s">
        <v>84</v>
      </c>
      <c r="BS2" s="19" t="s">
        <v>84</v>
      </c>
      <c r="BT2" s="19" t="s">
        <v>85</v>
      </c>
      <c r="BU2" s="19" t="s">
        <v>84</v>
      </c>
      <c r="BV2" s="19" t="s">
        <v>85</v>
      </c>
      <c r="BW2" s="19" t="s">
        <v>84</v>
      </c>
      <c r="BX2" s="19" t="s">
        <v>85</v>
      </c>
      <c r="BY2" s="21"/>
      <c r="BZ2" s="21"/>
      <c r="CA2" s="21"/>
      <c r="CB2" s="21"/>
      <c r="CC2" s="21"/>
      <c r="CD2" s="21"/>
      <c r="CE2" s="21"/>
      <c r="CF2" s="20" t="s">
        <v>85</v>
      </c>
      <c r="CG2" s="20" t="s">
        <v>85</v>
      </c>
      <c r="CH2" s="20" t="s">
        <v>85</v>
      </c>
      <c r="CI2" s="20" t="s">
        <v>85</v>
      </c>
      <c r="CJ2" s="20" t="s">
        <v>85</v>
      </c>
      <c r="CK2" s="20" t="s">
        <v>85</v>
      </c>
      <c r="CL2" s="22" t="s">
        <v>85</v>
      </c>
    </row>
    <row r="3" spans="1:90" ht="12.75">
      <c r="A3" s="23"/>
      <c r="B3" s="18" t="s">
        <v>86</v>
      </c>
      <c r="C3" s="24"/>
      <c r="D3" s="25"/>
      <c r="E3" s="19">
        <v>7.35</v>
      </c>
      <c r="F3" s="19">
        <v>3</v>
      </c>
      <c r="G3" s="25"/>
      <c r="H3" s="25"/>
      <c r="I3" s="25"/>
      <c r="J3" s="25"/>
      <c r="K3" s="25"/>
      <c r="L3" s="25"/>
      <c r="M3" s="19">
        <v>0.67</v>
      </c>
      <c r="N3" s="19">
        <v>15</v>
      </c>
      <c r="O3" s="25"/>
      <c r="P3" s="19">
        <v>1.3</v>
      </c>
      <c r="Q3" s="25"/>
      <c r="R3" s="25"/>
      <c r="S3" s="25"/>
      <c r="T3" s="19">
        <v>0.0019999999999999996</v>
      </c>
      <c r="U3" s="25"/>
      <c r="V3" s="19">
        <v>155</v>
      </c>
      <c r="W3" s="19">
        <v>155</v>
      </c>
      <c r="X3" s="19">
        <v>18.8</v>
      </c>
      <c r="Y3" s="25"/>
      <c r="Z3" s="25"/>
      <c r="AA3" s="19">
        <v>0.95</v>
      </c>
      <c r="AB3" s="19">
        <v>1.8</v>
      </c>
      <c r="AC3" s="19">
        <v>17</v>
      </c>
      <c r="AD3" s="19">
        <v>17</v>
      </c>
      <c r="AE3" s="25"/>
      <c r="AF3" s="19">
        <v>1.5</v>
      </c>
      <c r="AG3" s="25"/>
      <c r="AH3" s="25"/>
      <c r="AI3" s="25"/>
      <c r="AJ3" s="25"/>
      <c r="AK3" s="25"/>
      <c r="AL3" s="19">
        <v>170</v>
      </c>
      <c r="AM3" s="25"/>
      <c r="AN3" s="25"/>
      <c r="AO3" s="25"/>
      <c r="AP3" s="25"/>
      <c r="AQ3" s="19">
        <v>43</v>
      </c>
      <c r="AR3" s="25"/>
      <c r="AS3" s="25"/>
      <c r="AT3" s="19">
        <v>12</v>
      </c>
      <c r="AU3" s="25"/>
      <c r="AV3" s="25"/>
      <c r="AW3" s="25"/>
      <c r="AX3" s="19">
        <v>0.44</v>
      </c>
      <c r="AY3" s="19">
        <v>1.7</v>
      </c>
      <c r="AZ3" s="25"/>
      <c r="BA3" s="19">
        <v>500</v>
      </c>
      <c r="BB3" s="19">
        <v>50</v>
      </c>
      <c r="BC3" s="19">
        <v>1.5</v>
      </c>
      <c r="BD3" s="25"/>
      <c r="BE3" s="25"/>
      <c r="BF3" s="25"/>
      <c r="BG3" s="25"/>
      <c r="BH3" s="25"/>
      <c r="BI3" s="25"/>
      <c r="BJ3" s="19">
        <v>0.037</v>
      </c>
      <c r="BK3" s="19">
        <v>110</v>
      </c>
      <c r="BL3" s="25"/>
      <c r="BM3" s="25"/>
      <c r="BN3" s="25"/>
      <c r="BO3" s="25"/>
      <c r="BP3" s="19">
        <v>12.5</v>
      </c>
      <c r="BQ3" s="19">
        <v>1.25</v>
      </c>
      <c r="BR3" s="19">
        <v>30</v>
      </c>
      <c r="BS3" s="19">
        <v>325</v>
      </c>
      <c r="BT3" s="25"/>
      <c r="BU3" s="19">
        <v>5</v>
      </c>
      <c r="BV3" s="25"/>
      <c r="BW3" s="19">
        <v>0.75</v>
      </c>
      <c r="BX3" s="25"/>
      <c r="BY3" s="26"/>
      <c r="BZ3" s="26"/>
      <c r="CA3" s="26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7"/>
    </row>
    <row r="4" spans="1:90" ht="12.75">
      <c r="A4" s="23"/>
      <c r="B4" s="18" t="s">
        <v>87</v>
      </c>
      <c r="C4" s="24"/>
      <c r="D4" s="25">
        <v>700</v>
      </c>
      <c r="E4" s="19">
        <v>1</v>
      </c>
      <c r="F4" s="19">
        <v>10</v>
      </c>
      <c r="G4" s="25">
        <v>3</v>
      </c>
      <c r="H4" s="25">
        <v>40</v>
      </c>
      <c r="I4" s="25">
        <v>0.1</v>
      </c>
      <c r="J4" s="25"/>
      <c r="K4" s="25"/>
      <c r="L4" s="25"/>
      <c r="M4" s="19">
        <v>3</v>
      </c>
      <c r="N4" s="19">
        <v>100</v>
      </c>
      <c r="O4" s="25"/>
      <c r="P4" s="19">
        <v>60</v>
      </c>
      <c r="Q4" s="25"/>
      <c r="R4" s="25"/>
      <c r="S4" s="25">
        <v>10</v>
      </c>
      <c r="T4" s="19">
        <v>0.003999999999999999</v>
      </c>
      <c r="U4" s="25"/>
      <c r="V4" s="19">
        <v>600</v>
      </c>
      <c r="W4" s="19">
        <v>600</v>
      </c>
      <c r="X4" s="19">
        <v>10</v>
      </c>
      <c r="Y4" s="25">
        <v>1000</v>
      </c>
      <c r="Z4" s="25">
        <v>70</v>
      </c>
      <c r="AA4" s="19">
        <v>4</v>
      </c>
      <c r="AB4" s="19">
        <v>6</v>
      </c>
      <c r="AC4" s="19">
        <v>70</v>
      </c>
      <c r="AD4" s="19">
        <v>100</v>
      </c>
      <c r="AE4" s="25"/>
      <c r="AF4" s="19">
        <v>5</v>
      </c>
      <c r="AG4" s="25"/>
      <c r="AH4" s="25"/>
      <c r="AI4" s="25"/>
      <c r="AJ4" s="25">
        <v>2</v>
      </c>
      <c r="AK4" s="25">
        <v>2</v>
      </c>
      <c r="AL4" s="19">
        <v>700</v>
      </c>
      <c r="AM4" s="25">
        <v>1000</v>
      </c>
      <c r="AN4" s="25"/>
      <c r="AO4" s="25">
        <v>300</v>
      </c>
      <c r="AP4" s="25"/>
      <c r="AQ4" s="19">
        <v>300</v>
      </c>
      <c r="AR4" s="25">
        <v>300</v>
      </c>
      <c r="AS4" s="25"/>
      <c r="AT4" s="19">
        <v>50</v>
      </c>
      <c r="AU4" s="25"/>
      <c r="AV4" s="25"/>
      <c r="AW4" s="25">
        <v>20</v>
      </c>
      <c r="AX4" s="19">
        <v>2</v>
      </c>
      <c r="AY4" s="19">
        <v>7</v>
      </c>
      <c r="AZ4" s="25">
        <v>100</v>
      </c>
      <c r="BA4" s="19">
        <v>1000</v>
      </c>
      <c r="BB4" s="19">
        <v>600</v>
      </c>
      <c r="BC4" s="19">
        <v>3</v>
      </c>
      <c r="BD4" s="25">
        <v>30</v>
      </c>
      <c r="BE4" s="25">
        <v>2000</v>
      </c>
      <c r="BF4" s="25">
        <v>40</v>
      </c>
      <c r="BG4" s="25">
        <v>200000</v>
      </c>
      <c r="BH4" s="25"/>
      <c r="BI4" s="25"/>
      <c r="BJ4" s="19">
        <v>0.1</v>
      </c>
      <c r="BK4" s="19">
        <v>1000</v>
      </c>
      <c r="BL4" s="25"/>
      <c r="BM4" s="25"/>
      <c r="BN4" s="25"/>
      <c r="BO4" s="25"/>
      <c r="BP4" s="19">
        <v>0.2</v>
      </c>
      <c r="BQ4" s="19">
        <v>4</v>
      </c>
      <c r="BR4" s="19">
        <v>100</v>
      </c>
      <c r="BS4" s="19">
        <v>1000</v>
      </c>
      <c r="BT4" s="25"/>
      <c r="BU4" s="19">
        <v>20</v>
      </c>
      <c r="BV4" s="25">
        <v>0.3</v>
      </c>
      <c r="BW4" s="19">
        <v>1</v>
      </c>
      <c r="BX4" s="25">
        <v>0.7</v>
      </c>
      <c r="BY4" s="26"/>
      <c r="BZ4" s="26"/>
      <c r="CA4" s="26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7"/>
    </row>
    <row r="5" spans="1:90" s="5" customFormat="1" ht="12" customHeight="1" thickBot="1">
      <c r="A5" s="28"/>
      <c r="B5" s="29" t="s">
        <v>88</v>
      </c>
      <c r="C5" s="29"/>
      <c r="D5" s="30">
        <v>700</v>
      </c>
      <c r="E5" s="31"/>
      <c r="F5" s="30">
        <v>10</v>
      </c>
      <c r="G5" s="30">
        <v>6</v>
      </c>
      <c r="H5" s="30">
        <v>40</v>
      </c>
      <c r="I5" s="30">
        <v>10</v>
      </c>
      <c r="J5" s="31"/>
      <c r="K5" s="31"/>
      <c r="L5" s="31"/>
      <c r="M5" s="30">
        <v>3</v>
      </c>
      <c r="N5" s="30">
        <v>100</v>
      </c>
      <c r="O5" s="31"/>
      <c r="P5" s="30">
        <v>60</v>
      </c>
      <c r="Q5" s="31"/>
      <c r="R5" s="31"/>
      <c r="S5" s="31"/>
      <c r="T5" s="32">
        <v>0.003999999999999999</v>
      </c>
      <c r="U5" s="31"/>
      <c r="V5" s="30">
        <v>600</v>
      </c>
      <c r="W5" s="31"/>
      <c r="X5" s="31"/>
      <c r="Y5" s="30">
        <v>1000</v>
      </c>
      <c r="Z5" s="31"/>
      <c r="AA5" s="30">
        <v>4</v>
      </c>
      <c r="AB5" s="30">
        <v>6</v>
      </c>
      <c r="AC5" s="31"/>
      <c r="AD5" s="30">
        <v>100</v>
      </c>
      <c r="AE5" s="31"/>
      <c r="AF5" s="31"/>
      <c r="AG5" s="31"/>
      <c r="AH5" s="31"/>
      <c r="AI5" s="31"/>
      <c r="AJ5" s="31"/>
      <c r="AK5" s="31"/>
      <c r="AL5" s="30">
        <v>700</v>
      </c>
      <c r="AM5" s="30">
        <v>1000</v>
      </c>
      <c r="AN5" s="31"/>
      <c r="AO5" s="30">
        <v>300</v>
      </c>
      <c r="AP5" s="31"/>
      <c r="AQ5" s="31"/>
      <c r="AR5" s="31"/>
      <c r="AS5" s="31"/>
      <c r="AT5" s="30">
        <v>50</v>
      </c>
      <c r="AU5" s="31"/>
      <c r="AV5" s="31"/>
      <c r="AW5" s="30">
        <v>70</v>
      </c>
      <c r="AX5" s="31"/>
      <c r="AY5" s="31"/>
      <c r="AZ5" s="31"/>
      <c r="BA5" s="30">
        <v>1000</v>
      </c>
      <c r="BB5" s="31"/>
      <c r="BC5" s="30">
        <v>3</v>
      </c>
      <c r="BD5" s="31"/>
      <c r="BE5" s="30">
        <v>2000</v>
      </c>
      <c r="BF5" s="30">
        <v>40</v>
      </c>
      <c r="BG5" s="33">
        <v>200000</v>
      </c>
      <c r="BH5" s="31"/>
      <c r="BI5" s="31"/>
      <c r="BJ5" s="31"/>
      <c r="BK5" s="30">
        <v>10000</v>
      </c>
      <c r="BL5" s="31"/>
      <c r="BM5" s="31"/>
      <c r="BN5" s="31"/>
      <c r="BO5" s="31"/>
      <c r="BP5" s="31"/>
      <c r="BQ5" s="30">
        <v>4</v>
      </c>
      <c r="BR5" s="30">
        <v>100</v>
      </c>
      <c r="BS5" s="31"/>
      <c r="BT5" s="31"/>
      <c r="BU5" s="31"/>
      <c r="BV5" s="34">
        <v>1</v>
      </c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5"/>
    </row>
    <row r="6" spans="1:90" s="5" customFormat="1" ht="11.25" customHeight="1">
      <c r="A6" s="36"/>
      <c r="B6" s="37"/>
      <c r="C6" s="37"/>
      <c r="D6" s="38"/>
      <c r="E6" s="39"/>
      <c r="F6" s="38"/>
      <c r="G6" s="38"/>
      <c r="H6" s="38"/>
      <c r="I6" s="38"/>
      <c r="J6" s="39"/>
      <c r="K6" s="39"/>
      <c r="L6" s="39"/>
      <c r="M6" s="38"/>
      <c r="N6" s="38"/>
      <c r="O6" s="39"/>
      <c r="P6" s="38"/>
      <c r="Q6" s="39"/>
      <c r="R6" s="39"/>
      <c r="S6" s="39"/>
      <c r="T6" s="40"/>
      <c r="U6" s="39"/>
      <c r="V6" s="38"/>
      <c r="W6" s="39"/>
      <c r="X6" s="39"/>
      <c r="Y6" s="38"/>
      <c r="Z6" s="39"/>
      <c r="AA6" s="38"/>
      <c r="AB6" s="38"/>
      <c r="AC6" s="39"/>
      <c r="AD6" s="38"/>
      <c r="AE6" s="39"/>
      <c r="AF6" s="39"/>
      <c r="AG6" s="39"/>
      <c r="AH6" s="39"/>
      <c r="AI6" s="39"/>
      <c r="AJ6" s="39"/>
      <c r="AK6" s="39"/>
      <c r="AL6" s="38"/>
      <c r="AM6" s="38"/>
      <c r="AN6" s="39"/>
      <c r="AO6" s="38"/>
      <c r="AP6" s="39"/>
      <c r="AQ6" s="39"/>
      <c r="AR6" s="39"/>
      <c r="AS6" s="39"/>
      <c r="AT6" s="38"/>
      <c r="AU6" s="39"/>
      <c r="AV6" s="39"/>
      <c r="AW6" s="38"/>
      <c r="AX6" s="39"/>
      <c r="AY6" s="39"/>
      <c r="AZ6" s="39"/>
      <c r="BA6" s="38"/>
      <c r="BB6" s="39"/>
      <c r="BC6" s="38"/>
      <c r="BD6" s="39"/>
      <c r="BE6" s="38"/>
      <c r="BF6" s="38"/>
      <c r="BG6" s="41"/>
      <c r="BH6" s="39"/>
      <c r="BI6" s="39"/>
      <c r="BJ6" s="39"/>
      <c r="BK6" s="38"/>
      <c r="BL6" s="39"/>
      <c r="BM6" s="39"/>
      <c r="BN6" s="39"/>
      <c r="BO6" s="39"/>
      <c r="BP6" s="39"/>
      <c r="BQ6" s="38"/>
      <c r="BR6" s="38"/>
      <c r="BS6" s="39"/>
      <c r="BT6" s="39"/>
      <c r="BU6" s="39"/>
      <c r="BV6" s="40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42"/>
    </row>
    <row r="7" spans="1:90" s="5" customFormat="1" ht="11.25" customHeight="1" hidden="1">
      <c r="A7" s="43" t="s">
        <v>89</v>
      </c>
      <c r="B7" s="18">
        <v>34900</v>
      </c>
      <c r="C7" s="18" t="s">
        <v>90</v>
      </c>
      <c r="D7" s="44"/>
      <c r="E7" s="45"/>
      <c r="F7" s="44">
        <v>1.2</v>
      </c>
      <c r="G7" s="44"/>
      <c r="H7" s="44"/>
      <c r="I7" s="44"/>
      <c r="J7" s="45"/>
      <c r="K7" s="45"/>
      <c r="L7" s="45"/>
      <c r="M7" s="44"/>
      <c r="N7" s="44"/>
      <c r="O7" s="45"/>
      <c r="P7" s="44"/>
      <c r="Q7" s="45"/>
      <c r="R7" s="45"/>
      <c r="S7" s="45"/>
      <c r="T7" s="46"/>
      <c r="U7" s="45"/>
      <c r="V7" s="44"/>
      <c r="W7" s="45"/>
      <c r="X7" s="45"/>
      <c r="Y7" s="44">
        <v>63</v>
      </c>
      <c r="Z7" s="45">
        <v>1.6</v>
      </c>
      <c r="AA7" s="44"/>
      <c r="AB7" s="44"/>
      <c r="AC7" s="45">
        <v>2.3</v>
      </c>
      <c r="AD7" s="44"/>
      <c r="AE7" s="45">
        <v>10</v>
      </c>
      <c r="AF7" s="45"/>
      <c r="AG7" s="45"/>
      <c r="AH7" s="45"/>
      <c r="AI7" s="45"/>
      <c r="AJ7" s="45"/>
      <c r="AK7" s="45"/>
      <c r="AL7" s="44"/>
      <c r="AM7" s="44">
        <v>12</v>
      </c>
      <c r="AN7" s="45"/>
      <c r="AO7" s="44"/>
      <c r="AP7" s="45"/>
      <c r="AQ7" s="45"/>
      <c r="AR7" s="45"/>
      <c r="AS7" s="45"/>
      <c r="AT7" s="44"/>
      <c r="AU7" s="45"/>
      <c r="AV7" s="45"/>
      <c r="AW7" s="44"/>
      <c r="AX7" s="45"/>
      <c r="AY7" s="45">
        <v>3</v>
      </c>
      <c r="AZ7" s="45">
        <v>5.5</v>
      </c>
      <c r="BA7" s="44"/>
      <c r="BB7" s="45">
        <v>1</v>
      </c>
      <c r="BC7" s="44"/>
      <c r="BD7" s="45">
        <v>2.1</v>
      </c>
      <c r="BE7" s="44">
        <v>5.9</v>
      </c>
      <c r="BF7" s="44"/>
      <c r="BG7" s="47"/>
      <c r="BH7" s="45"/>
      <c r="BI7" s="45"/>
      <c r="BJ7" s="45">
        <v>1.8</v>
      </c>
      <c r="BK7" s="44"/>
      <c r="BL7" s="45"/>
      <c r="BM7" s="45"/>
      <c r="BN7" s="25">
        <f aca="true" t="shared" si="0" ref="BN7:BN16">IF(COUNTA(A7)=1,IF(SUM(D7:BM7)=0,"ND",SUM(D7:BM7))," ")</f>
        <v>109.39999999999999</v>
      </c>
      <c r="BO7" s="25">
        <f>COUNTA(D7:BM7)</f>
        <v>12</v>
      </c>
      <c r="BP7" s="45" t="s">
        <v>91</v>
      </c>
      <c r="BQ7" s="44" t="s">
        <v>91</v>
      </c>
      <c r="BR7" s="44" t="s">
        <v>91</v>
      </c>
      <c r="BS7" s="45" t="s">
        <v>91</v>
      </c>
      <c r="BT7" s="45">
        <v>0.434</v>
      </c>
      <c r="BU7" s="45" t="s">
        <v>91</v>
      </c>
      <c r="BV7" s="46">
        <v>0.052</v>
      </c>
      <c r="BW7" s="45" t="s">
        <v>91</v>
      </c>
      <c r="BX7" s="45">
        <v>0.007</v>
      </c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8"/>
    </row>
    <row r="8" spans="1:90" s="5" customFormat="1" ht="11.25" customHeight="1" hidden="1">
      <c r="A8" s="43" t="s">
        <v>89</v>
      </c>
      <c r="B8" s="18">
        <v>35002</v>
      </c>
      <c r="C8" s="18" t="s">
        <v>90</v>
      </c>
      <c r="D8" s="44"/>
      <c r="E8" s="45"/>
      <c r="F8" s="44">
        <v>7</v>
      </c>
      <c r="G8" s="44"/>
      <c r="H8" s="44"/>
      <c r="I8" s="44"/>
      <c r="J8" s="45"/>
      <c r="K8" s="45"/>
      <c r="L8" s="45"/>
      <c r="M8" s="44"/>
      <c r="N8" s="44"/>
      <c r="O8" s="45">
        <v>6.1</v>
      </c>
      <c r="P8" s="44"/>
      <c r="Q8" s="45"/>
      <c r="R8" s="45"/>
      <c r="S8" s="45"/>
      <c r="T8" s="46"/>
      <c r="U8" s="45"/>
      <c r="V8" s="44"/>
      <c r="W8" s="45"/>
      <c r="X8" s="45">
        <v>2.5</v>
      </c>
      <c r="Y8" s="44">
        <v>130</v>
      </c>
      <c r="Z8" s="45">
        <v>92</v>
      </c>
      <c r="AA8" s="44">
        <v>1.2</v>
      </c>
      <c r="AB8" s="44">
        <v>2.5</v>
      </c>
      <c r="AC8" s="45">
        <v>120</v>
      </c>
      <c r="AD8" s="44">
        <v>3.2</v>
      </c>
      <c r="AE8" s="45">
        <v>50</v>
      </c>
      <c r="AF8" s="45">
        <v>3.4</v>
      </c>
      <c r="AG8" s="45"/>
      <c r="AH8" s="45"/>
      <c r="AI8" s="45"/>
      <c r="AJ8" s="45"/>
      <c r="AK8" s="45"/>
      <c r="AL8" s="44"/>
      <c r="AM8" s="44">
        <v>59</v>
      </c>
      <c r="AN8" s="45"/>
      <c r="AO8" s="44"/>
      <c r="AP8" s="45"/>
      <c r="AQ8" s="45"/>
      <c r="AR8" s="45"/>
      <c r="AS8" s="45"/>
      <c r="AT8" s="44"/>
      <c r="AU8" s="45">
        <v>1.6</v>
      </c>
      <c r="AV8" s="45">
        <v>2.9</v>
      </c>
      <c r="AW8" s="44"/>
      <c r="AX8" s="45"/>
      <c r="AY8" s="45">
        <v>68</v>
      </c>
      <c r="AZ8" s="45">
        <v>12</v>
      </c>
      <c r="BA8" s="44"/>
      <c r="BB8" s="45">
        <v>18</v>
      </c>
      <c r="BC8" s="44"/>
      <c r="BD8" s="45">
        <v>26</v>
      </c>
      <c r="BE8" s="44">
        <v>13</v>
      </c>
      <c r="BF8" s="44"/>
      <c r="BG8" s="47"/>
      <c r="BH8" s="45"/>
      <c r="BI8" s="45"/>
      <c r="BJ8" s="45">
        <v>37</v>
      </c>
      <c r="BK8" s="44"/>
      <c r="BL8" s="45"/>
      <c r="BM8" s="45"/>
      <c r="BN8" s="25">
        <f t="shared" si="0"/>
        <v>655.3999999999999</v>
      </c>
      <c r="BO8" s="25">
        <f aca="true" t="shared" si="1" ref="BO8:BO16">COUNTA(D8:BM8)</f>
        <v>20</v>
      </c>
      <c r="BP8" s="45"/>
      <c r="BQ8" s="44"/>
      <c r="BR8" s="44"/>
      <c r="BS8" s="45"/>
      <c r="BT8" s="45"/>
      <c r="BU8" s="45"/>
      <c r="BV8" s="46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8"/>
    </row>
    <row r="9" spans="1:90" s="5" customFormat="1" ht="11.25" customHeight="1" hidden="1">
      <c r="A9" s="43" t="s">
        <v>89</v>
      </c>
      <c r="B9" s="18">
        <v>35180</v>
      </c>
      <c r="C9" s="18" t="s">
        <v>90</v>
      </c>
      <c r="D9" s="44"/>
      <c r="E9" s="45"/>
      <c r="F9" s="44"/>
      <c r="G9" s="44"/>
      <c r="H9" s="44"/>
      <c r="I9" s="44"/>
      <c r="J9" s="45"/>
      <c r="K9" s="45"/>
      <c r="L9" s="45"/>
      <c r="M9" s="44"/>
      <c r="N9" s="44"/>
      <c r="O9" s="45"/>
      <c r="P9" s="44"/>
      <c r="Q9" s="45"/>
      <c r="R9" s="45"/>
      <c r="S9" s="45"/>
      <c r="T9" s="46"/>
      <c r="U9" s="45"/>
      <c r="V9" s="44"/>
      <c r="W9" s="45"/>
      <c r="X9" s="45"/>
      <c r="Y9" s="44">
        <v>35</v>
      </c>
      <c r="Z9" s="45">
        <v>1.1</v>
      </c>
      <c r="AA9" s="44"/>
      <c r="AB9" s="44"/>
      <c r="AC9" s="45">
        <v>1.4</v>
      </c>
      <c r="AD9" s="44"/>
      <c r="AE9" s="45">
        <v>7.6</v>
      </c>
      <c r="AF9" s="45"/>
      <c r="AG9" s="45"/>
      <c r="AH9" s="45"/>
      <c r="AI9" s="45"/>
      <c r="AJ9" s="45"/>
      <c r="AK9" s="45"/>
      <c r="AL9" s="44"/>
      <c r="AM9" s="44"/>
      <c r="AN9" s="45"/>
      <c r="AO9" s="44"/>
      <c r="AP9" s="45"/>
      <c r="AQ9" s="45"/>
      <c r="AR9" s="45"/>
      <c r="AS9" s="45"/>
      <c r="AT9" s="44"/>
      <c r="AU9" s="45"/>
      <c r="AV9" s="45"/>
      <c r="AW9" s="44"/>
      <c r="AX9" s="45"/>
      <c r="AY9" s="45">
        <v>1.8</v>
      </c>
      <c r="AZ9" s="45">
        <v>3.4</v>
      </c>
      <c r="BA9" s="44"/>
      <c r="BB9" s="45">
        <v>1.1</v>
      </c>
      <c r="BC9" s="44"/>
      <c r="BD9" s="45">
        <v>1.2</v>
      </c>
      <c r="BE9" s="44">
        <v>7</v>
      </c>
      <c r="BF9" s="44"/>
      <c r="BG9" s="47"/>
      <c r="BH9" s="45"/>
      <c r="BI9" s="45"/>
      <c r="BJ9" s="45"/>
      <c r="BK9" s="44"/>
      <c r="BL9" s="45"/>
      <c r="BM9" s="45"/>
      <c r="BN9" s="25">
        <f t="shared" si="0"/>
        <v>59.6</v>
      </c>
      <c r="BO9" s="25">
        <f t="shared" si="1"/>
        <v>9</v>
      </c>
      <c r="BP9" s="45"/>
      <c r="BQ9" s="44"/>
      <c r="BR9" s="44"/>
      <c r="BS9" s="45"/>
      <c r="BT9" s="45"/>
      <c r="BU9" s="45"/>
      <c r="BV9" s="46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8"/>
    </row>
    <row r="10" spans="1:90" s="5" customFormat="1" ht="11.25" customHeight="1" hidden="1">
      <c r="A10" s="43" t="s">
        <v>89</v>
      </c>
      <c r="B10" s="18">
        <v>35263</v>
      </c>
      <c r="C10" s="18" t="s">
        <v>90</v>
      </c>
      <c r="D10" s="44"/>
      <c r="E10" s="45"/>
      <c r="F10" s="44"/>
      <c r="G10" s="44"/>
      <c r="H10" s="44"/>
      <c r="I10" s="44"/>
      <c r="J10" s="45"/>
      <c r="K10" s="45"/>
      <c r="L10" s="45"/>
      <c r="M10" s="44"/>
      <c r="N10" s="44"/>
      <c r="O10" s="45"/>
      <c r="P10" s="44"/>
      <c r="Q10" s="45"/>
      <c r="R10" s="45"/>
      <c r="S10" s="45"/>
      <c r="T10" s="46"/>
      <c r="U10" s="45"/>
      <c r="V10" s="44"/>
      <c r="W10" s="45"/>
      <c r="X10" s="45"/>
      <c r="Y10" s="44"/>
      <c r="Z10" s="45"/>
      <c r="AA10" s="44"/>
      <c r="AB10" s="44"/>
      <c r="AC10" s="45"/>
      <c r="AD10" s="44"/>
      <c r="AE10" s="45"/>
      <c r="AF10" s="45"/>
      <c r="AG10" s="45"/>
      <c r="AH10" s="45"/>
      <c r="AI10" s="45"/>
      <c r="AJ10" s="45"/>
      <c r="AK10" s="45"/>
      <c r="AL10" s="44"/>
      <c r="AM10" s="44"/>
      <c r="AN10" s="45"/>
      <c r="AO10" s="44"/>
      <c r="AP10" s="45"/>
      <c r="AQ10" s="45"/>
      <c r="AR10" s="45"/>
      <c r="AS10" s="45"/>
      <c r="AT10" s="44"/>
      <c r="AU10" s="45"/>
      <c r="AV10" s="45"/>
      <c r="AW10" s="44"/>
      <c r="AX10" s="45"/>
      <c r="AY10" s="45"/>
      <c r="AZ10" s="45"/>
      <c r="BA10" s="44"/>
      <c r="BB10" s="45"/>
      <c r="BC10" s="44"/>
      <c r="BD10" s="45"/>
      <c r="BE10" s="44"/>
      <c r="BF10" s="44"/>
      <c r="BG10" s="47"/>
      <c r="BH10" s="45"/>
      <c r="BI10" s="45"/>
      <c r="BJ10" s="45"/>
      <c r="BK10" s="44"/>
      <c r="BL10" s="45"/>
      <c r="BM10" s="45"/>
      <c r="BN10" s="25" t="str">
        <f t="shared" si="0"/>
        <v>ND</v>
      </c>
      <c r="BO10" s="25">
        <f t="shared" si="1"/>
        <v>0</v>
      </c>
      <c r="BP10" s="45" t="s">
        <v>91</v>
      </c>
      <c r="BQ10" s="44" t="s">
        <v>91</v>
      </c>
      <c r="BR10" s="44" t="s">
        <v>91</v>
      </c>
      <c r="BS10" s="45" t="s">
        <v>91</v>
      </c>
      <c r="BT10" s="45" t="s">
        <v>91</v>
      </c>
      <c r="BU10" s="45">
        <v>5</v>
      </c>
      <c r="BV10" s="46" t="s">
        <v>91</v>
      </c>
      <c r="BW10" s="45" t="s">
        <v>91</v>
      </c>
      <c r="BX10" s="45">
        <v>0.11</v>
      </c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8"/>
    </row>
    <row r="11" spans="1:90" s="5" customFormat="1" ht="11.25" customHeight="1" hidden="1">
      <c r="A11" s="43" t="s">
        <v>89</v>
      </c>
      <c r="B11" s="18">
        <v>35362</v>
      </c>
      <c r="C11" s="18" t="s">
        <v>90</v>
      </c>
      <c r="D11" s="44"/>
      <c r="E11" s="45"/>
      <c r="F11" s="44"/>
      <c r="G11" s="44"/>
      <c r="H11" s="44"/>
      <c r="I11" s="44"/>
      <c r="J11" s="45"/>
      <c r="K11" s="45"/>
      <c r="L11" s="45"/>
      <c r="M11" s="44"/>
      <c r="N11" s="44"/>
      <c r="O11" s="45"/>
      <c r="P11" s="44"/>
      <c r="Q11" s="45"/>
      <c r="R11" s="45"/>
      <c r="S11" s="45"/>
      <c r="T11" s="46"/>
      <c r="U11" s="45"/>
      <c r="V11" s="44"/>
      <c r="W11" s="45"/>
      <c r="X11" s="45"/>
      <c r="Y11" s="44">
        <v>4</v>
      </c>
      <c r="Z11" s="45"/>
      <c r="AA11" s="44"/>
      <c r="AB11" s="44"/>
      <c r="AC11" s="45">
        <v>5.2</v>
      </c>
      <c r="AD11" s="44"/>
      <c r="AE11" s="45">
        <v>1.9</v>
      </c>
      <c r="AF11" s="45"/>
      <c r="AG11" s="45"/>
      <c r="AH11" s="45"/>
      <c r="AI11" s="45"/>
      <c r="AJ11" s="45"/>
      <c r="AK11" s="45"/>
      <c r="AL11" s="44"/>
      <c r="AM11" s="44"/>
      <c r="AN11" s="45"/>
      <c r="AO11" s="44"/>
      <c r="AP11" s="45"/>
      <c r="AQ11" s="45"/>
      <c r="AR11" s="45"/>
      <c r="AS11" s="45"/>
      <c r="AT11" s="44"/>
      <c r="AU11" s="45"/>
      <c r="AV11" s="45"/>
      <c r="AW11" s="44"/>
      <c r="AX11" s="45"/>
      <c r="AY11" s="45">
        <v>0.8</v>
      </c>
      <c r="AZ11" s="45"/>
      <c r="BA11" s="44"/>
      <c r="BB11" s="45"/>
      <c r="BC11" s="44"/>
      <c r="BD11" s="45">
        <v>1</v>
      </c>
      <c r="BE11" s="44"/>
      <c r="BF11" s="44"/>
      <c r="BG11" s="47"/>
      <c r="BH11" s="45"/>
      <c r="BI11" s="45"/>
      <c r="BJ11" s="45"/>
      <c r="BK11" s="44"/>
      <c r="BL11" s="45"/>
      <c r="BM11" s="45"/>
      <c r="BN11" s="25">
        <f t="shared" si="0"/>
        <v>12.9</v>
      </c>
      <c r="BO11" s="25">
        <f t="shared" si="1"/>
        <v>5</v>
      </c>
      <c r="BP11" s="45"/>
      <c r="BQ11" s="44"/>
      <c r="BR11" s="44"/>
      <c r="BS11" s="45"/>
      <c r="BT11" s="45"/>
      <c r="BU11" s="45"/>
      <c r="BV11" s="46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8"/>
    </row>
    <row r="12" spans="1:90" s="5" customFormat="1" ht="11.25" customHeight="1" hidden="1">
      <c r="A12" s="43" t="s">
        <v>89</v>
      </c>
      <c r="B12" s="18">
        <v>35565</v>
      </c>
      <c r="C12" s="18" t="s">
        <v>90</v>
      </c>
      <c r="D12" s="44"/>
      <c r="E12" s="45"/>
      <c r="F12" s="44">
        <v>1.1</v>
      </c>
      <c r="G12" s="44"/>
      <c r="H12" s="44"/>
      <c r="I12" s="44"/>
      <c r="J12" s="45"/>
      <c r="K12" s="45"/>
      <c r="L12" s="45"/>
      <c r="M12" s="44"/>
      <c r="N12" s="44"/>
      <c r="O12" s="45"/>
      <c r="P12" s="44"/>
      <c r="Q12" s="45"/>
      <c r="R12" s="45"/>
      <c r="S12" s="45"/>
      <c r="T12" s="46"/>
      <c r="U12" s="45"/>
      <c r="V12" s="44"/>
      <c r="W12" s="45"/>
      <c r="X12" s="45"/>
      <c r="Y12" s="44">
        <v>6.9</v>
      </c>
      <c r="Z12" s="45">
        <v>1.2</v>
      </c>
      <c r="AA12" s="44"/>
      <c r="AB12" s="44"/>
      <c r="AC12" s="45">
        <v>2</v>
      </c>
      <c r="AD12" s="44"/>
      <c r="AE12" s="45">
        <v>6.2</v>
      </c>
      <c r="AF12" s="45"/>
      <c r="AG12" s="45"/>
      <c r="AH12" s="45"/>
      <c r="AI12" s="45"/>
      <c r="AJ12" s="45"/>
      <c r="AK12" s="45"/>
      <c r="AL12" s="44"/>
      <c r="AM12" s="44">
        <v>23</v>
      </c>
      <c r="AN12" s="45"/>
      <c r="AO12" s="44"/>
      <c r="AP12" s="45"/>
      <c r="AQ12" s="45"/>
      <c r="AR12" s="45"/>
      <c r="AS12" s="45"/>
      <c r="AT12" s="44"/>
      <c r="AU12" s="45"/>
      <c r="AV12" s="45"/>
      <c r="AW12" s="44"/>
      <c r="AX12" s="45"/>
      <c r="AY12" s="45">
        <v>1</v>
      </c>
      <c r="AZ12" s="45">
        <v>15</v>
      </c>
      <c r="BA12" s="44"/>
      <c r="BB12" s="45"/>
      <c r="BC12" s="44"/>
      <c r="BD12" s="45">
        <v>1.2</v>
      </c>
      <c r="BE12" s="44"/>
      <c r="BF12" s="44"/>
      <c r="BG12" s="47"/>
      <c r="BH12" s="45"/>
      <c r="BI12" s="45"/>
      <c r="BJ12" s="45">
        <v>1.9</v>
      </c>
      <c r="BK12" s="44"/>
      <c r="BL12" s="45"/>
      <c r="BM12" s="45"/>
      <c r="BN12" s="25">
        <f t="shared" si="0"/>
        <v>59.5</v>
      </c>
      <c r="BO12" s="25">
        <f t="shared" si="1"/>
        <v>10</v>
      </c>
      <c r="BP12" s="45"/>
      <c r="BQ12" s="44"/>
      <c r="BR12" s="44"/>
      <c r="BS12" s="45"/>
      <c r="BT12" s="45"/>
      <c r="BU12" s="45"/>
      <c r="BV12" s="46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8"/>
    </row>
    <row r="13" spans="1:90" s="5" customFormat="1" ht="11.25" customHeight="1" hidden="1">
      <c r="A13" s="43" t="s">
        <v>89</v>
      </c>
      <c r="B13" s="18">
        <v>35643</v>
      </c>
      <c r="C13" s="49" t="s">
        <v>92</v>
      </c>
      <c r="D13" s="44"/>
      <c r="E13" s="45"/>
      <c r="F13" s="44"/>
      <c r="G13" s="44"/>
      <c r="H13" s="44"/>
      <c r="I13" s="44"/>
      <c r="J13" s="45"/>
      <c r="K13" s="45"/>
      <c r="L13" s="45"/>
      <c r="M13" s="44"/>
      <c r="N13" s="44"/>
      <c r="O13" s="45"/>
      <c r="P13" s="44"/>
      <c r="Q13" s="45"/>
      <c r="R13" s="45"/>
      <c r="S13" s="45"/>
      <c r="T13" s="46"/>
      <c r="U13" s="45"/>
      <c r="V13" s="44"/>
      <c r="W13" s="45"/>
      <c r="X13" s="45"/>
      <c r="Y13" s="44"/>
      <c r="Z13" s="45"/>
      <c r="AA13" s="44"/>
      <c r="AB13" s="44"/>
      <c r="AC13" s="45"/>
      <c r="AD13" s="44"/>
      <c r="AE13" s="45"/>
      <c r="AF13" s="45"/>
      <c r="AG13" s="45"/>
      <c r="AH13" s="45"/>
      <c r="AI13" s="45"/>
      <c r="AJ13" s="45"/>
      <c r="AK13" s="45"/>
      <c r="AL13" s="44"/>
      <c r="AM13" s="44"/>
      <c r="AN13" s="45"/>
      <c r="AO13" s="44"/>
      <c r="AP13" s="45"/>
      <c r="AQ13" s="45"/>
      <c r="AR13" s="45"/>
      <c r="AS13" s="45"/>
      <c r="AT13" s="44"/>
      <c r="AU13" s="45"/>
      <c r="AV13" s="45"/>
      <c r="AW13" s="44"/>
      <c r="AX13" s="45"/>
      <c r="AY13" s="45"/>
      <c r="AZ13" s="45"/>
      <c r="BA13" s="44"/>
      <c r="BB13" s="45"/>
      <c r="BC13" s="44"/>
      <c r="BD13" s="45"/>
      <c r="BE13" s="44"/>
      <c r="BF13" s="44"/>
      <c r="BG13" s="47"/>
      <c r="BH13" s="45"/>
      <c r="BI13" s="45"/>
      <c r="BJ13" s="45"/>
      <c r="BK13" s="44"/>
      <c r="BL13" s="45"/>
      <c r="BM13" s="45"/>
      <c r="BN13" s="25" t="str">
        <f t="shared" si="0"/>
        <v>ND</v>
      </c>
      <c r="BO13" s="25">
        <f t="shared" si="1"/>
        <v>0</v>
      </c>
      <c r="BP13" s="45"/>
      <c r="BQ13" s="44"/>
      <c r="BR13" s="44"/>
      <c r="BS13" s="45"/>
      <c r="BT13" s="45"/>
      <c r="BU13" s="45"/>
      <c r="BV13" s="46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8"/>
    </row>
    <row r="14" spans="1:90" s="5" customFormat="1" ht="11.25" customHeight="1" hidden="1">
      <c r="A14" s="43" t="s">
        <v>89</v>
      </c>
      <c r="B14" s="18">
        <v>35725</v>
      </c>
      <c r="C14" s="49" t="s">
        <v>92</v>
      </c>
      <c r="D14" s="44"/>
      <c r="E14" s="45"/>
      <c r="F14" s="44"/>
      <c r="G14" s="44"/>
      <c r="H14" s="44"/>
      <c r="I14" s="44"/>
      <c r="J14" s="45"/>
      <c r="K14" s="45"/>
      <c r="L14" s="45"/>
      <c r="M14" s="44"/>
      <c r="N14" s="44"/>
      <c r="O14" s="45"/>
      <c r="P14" s="44"/>
      <c r="Q14" s="45"/>
      <c r="R14" s="45"/>
      <c r="S14" s="45"/>
      <c r="T14" s="46"/>
      <c r="U14" s="45"/>
      <c r="V14" s="44"/>
      <c r="W14" s="45"/>
      <c r="X14" s="45"/>
      <c r="Y14" s="44"/>
      <c r="Z14" s="45"/>
      <c r="AA14" s="44"/>
      <c r="AB14" s="44"/>
      <c r="AC14" s="45"/>
      <c r="AD14" s="44"/>
      <c r="AE14" s="45"/>
      <c r="AF14" s="45"/>
      <c r="AG14" s="45"/>
      <c r="AH14" s="45"/>
      <c r="AI14" s="45"/>
      <c r="AJ14" s="45"/>
      <c r="AK14" s="45"/>
      <c r="AL14" s="44"/>
      <c r="AM14" s="44"/>
      <c r="AN14" s="45"/>
      <c r="AO14" s="44"/>
      <c r="AP14" s="45"/>
      <c r="AQ14" s="45"/>
      <c r="AR14" s="45"/>
      <c r="AS14" s="45"/>
      <c r="AT14" s="44"/>
      <c r="AU14" s="45">
        <v>2</v>
      </c>
      <c r="AV14" s="45"/>
      <c r="AW14" s="44"/>
      <c r="AX14" s="45"/>
      <c r="AY14" s="45"/>
      <c r="AZ14" s="45"/>
      <c r="BA14" s="44"/>
      <c r="BB14" s="45"/>
      <c r="BC14" s="44"/>
      <c r="BD14" s="45"/>
      <c r="BE14" s="44"/>
      <c r="BF14" s="44"/>
      <c r="BG14" s="47"/>
      <c r="BH14" s="45"/>
      <c r="BI14" s="45"/>
      <c r="BJ14" s="45"/>
      <c r="BK14" s="44"/>
      <c r="BL14" s="45"/>
      <c r="BM14" s="45"/>
      <c r="BN14" s="25">
        <f t="shared" si="0"/>
        <v>2</v>
      </c>
      <c r="BO14" s="25">
        <f t="shared" si="1"/>
        <v>1</v>
      </c>
      <c r="BP14" s="45"/>
      <c r="BQ14" s="44"/>
      <c r="BR14" s="44"/>
      <c r="BS14" s="45"/>
      <c r="BT14" s="45"/>
      <c r="BU14" s="45"/>
      <c r="BV14" s="46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8"/>
    </row>
    <row r="15" spans="1:90" s="5" customFormat="1" ht="11.25" customHeight="1" hidden="1">
      <c r="A15" s="43" t="s">
        <v>89</v>
      </c>
      <c r="B15" s="18">
        <v>35949</v>
      </c>
      <c r="C15" s="18" t="s">
        <v>90</v>
      </c>
      <c r="D15" s="44"/>
      <c r="E15" s="45"/>
      <c r="F15" s="44"/>
      <c r="G15" s="44"/>
      <c r="H15" s="44"/>
      <c r="I15" s="44"/>
      <c r="J15" s="45"/>
      <c r="K15" s="45"/>
      <c r="L15" s="45"/>
      <c r="M15" s="44"/>
      <c r="N15" s="44"/>
      <c r="O15" s="45"/>
      <c r="P15" s="44"/>
      <c r="Q15" s="45"/>
      <c r="R15" s="45"/>
      <c r="S15" s="45"/>
      <c r="T15" s="46"/>
      <c r="U15" s="45"/>
      <c r="V15" s="44"/>
      <c r="W15" s="45"/>
      <c r="X15" s="45"/>
      <c r="Y15" s="44">
        <v>17</v>
      </c>
      <c r="Z15" s="45">
        <v>1.8</v>
      </c>
      <c r="AA15" s="44"/>
      <c r="AB15" s="44"/>
      <c r="AC15" s="45">
        <v>2.3</v>
      </c>
      <c r="AD15" s="44"/>
      <c r="AE15" s="45">
        <v>7.4</v>
      </c>
      <c r="AF15" s="45"/>
      <c r="AG15" s="45"/>
      <c r="AH15" s="45"/>
      <c r="AI15" s="45"/>
      <c r="AJ15" s="45"/>
      <c r="AK15" s="45"/>
      <c r="AL15" s="44"/>
      <c r="AM15" s="44">
        <v>19</v>
      </c>
      <c r="AN15" s="45"/>
      <c r="AO15" s="44"/>
      <c r="AP15" s="45"/>
      <c r="AQ15" s="45"/>
      <c r="AR15" s="45"/>
      <c r="AS15" s="45" t="s">
        <v>93</v>
      </c>
      <c r="AT15" s="44"/>
      <c r="AU15" s="45"/>
      <c r="AV15" s="45">
        <v>19</v>
      </c>
      <c r="AW15" s="44"/>
      <c r="AX15" s="45"/>
      <c r="AY15" s="45">
        <v>1.6</v>
      </c>
      <c r="AZ15" s="45">
        <v>14</v>
      </c>
      <c r="BA15" s="44"/>
      <c r="BB15" s="45"/>
      <c r="BC15" s="44"/>
      <c r="BD15" s="45">
        <v>1.4</v>
      </c>
      <c r="BE15" s="44">
        <v>1.2</v>
      </c>
      <c r="BF15" s="44"/>
      <c r="BG15" s="47"/>
      <c r="BH15" s="45"/>
      <c r="BI15" s="45"/>
      <c r="BJ15" s="45">
        <v>1.4</v>
      </c>
      <c r="BK15" s="44"/>
      <c r="BL15" s="45"/>
      <c r="BM15" s="45"/>
      <c r="BN15" s="25">
        <f t="shared" si="0"/>
        <v>86.10000000000001</v>
      </c>
      <c r="BO15" s="25">
        <f t="shared" si="1"/>
        <v>12</v>
      </c>
      <c r="BP15" s="45"/>
      <c r="BQ15" s="44"/>
      <c r="BR15" s="44"/>
      <c r="BS15" s="45"/>
      <c r="BT15" s="45"/>
      <c r="BU15" s="45"/>
      <c r="BV15" s="46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8"/>
    </row>
    <row r="16" spans="1:90" s="5" customFormat="1" ht="11.25" customHeight="1" hidden="1">
      <c r="A16" s="43" t="s">
        <v>89</v>
      </c>
      <c r="B16" s="18">
        <v>36123</v>
      </c>
      <c r="C16" s="18" t="s">
        <v>94</v>
      </c>
      <c r="D16" s="44"/>
      <c r="E16" s="45"/>
      <c r="F16" s="44"/>
      <c r="G16" s="44"/>
      <c r="H16" s="44"/>
      <c r="I16" s="44"/>
      <c r="J16" s="45"/>
      <c r="K16" s="45"/>
      <c r="L16" s="45"/>
      <c r="M16" s="44"/>
      <c r="N16" s="44"/>
      <c r="O16" s="45"/>
      <c r="P16" s="44"/>
      <c r="Q16" s="45"/>
      <c r="R16" s="45"/>
      <c r="S16" s="45"/>
      <c r="T16" s="46"/>
      <c r="U16" s="45"/>
      <c r="V16" s="44"/>
      <c r="W16" s="45"/>
      <c r="X16" s="45"/>
      <c r="Y16" s="44">
        <v>1.5</v>
      </c>
      <c r="Z16" s="45"/>
      <c r="AA16" s="44"/>
      <c r="AB16" s="44"/>
      <c r="AC16" s="45"/>
      <c r="AD16" s="44"/>
      <c r="AE16" s="45"/>
      <c r="AF16" s="45"/>
      <c r="AG16" s="45"/>
      <c r="AH16" s="45"/>
      <c r="AI16" s="45"/>
      <c r="AJ16" s="45"/>
      <c r="AK16" s="45"/>
      <c r="AL16" s="44"/>
      <c r="AM16" s="44"/>
      <c r="AN16" s="45"/>
      <c r="AO16" s="44"/>
      <c r="AP16" s="45"/>
      <c r="AQ16" s="45"/>
      <c r="AR16" s="45"/>
      <c r="AS16" s="45"/>
      <c r="AT16" s="44"/>
      <c r="AU16" s="45"/>
      <c r="AV16" s="45"/>
      <c r="AW16" s="44"/>
      <c r="AX16" s="45"/>
      <c r="AY16" s="45"/>
      <c r="AZ16" s="45"/>
      <c r="BA16" s="44"/>
      <c r="BB16" s="45"/>
      <c r="BC16" s="44"/>
      <c r="BD16" s="45"/>
      <c r="BE16" s="44"/>
      <c r="BF16" s="44"/>
      <c r="BG16" s="47"/>
      <c r="BH16" s="45"/>
      <c r="BI16" s="45"/>
      <c r="BJ16" s="45"/>
      <c r="BK16" s="44"/>
      <c r="BL16" s="45"/>
      <c r="BM16" s="45"/>
      <c r="BN16" s="25">
        <f t="shared" si="0"/>
        <v>1.5</v>
      </c>
      <c r="BO16" s="25">
        <f t="shared" si="1"/>
        <v>1</v>
      </c>
      <c r="BP16" s="45" t="s">
        <v>91</v>
      </c>
      <c r="BQ16" s="45" t="s">
        <v>91</v>
      </c>
      <c r="BR16" s="45" t="s">
        <v>91</v>
      </c>
      <c r="BS16" s="45" t="s">
        <v>91</v>
      </c>
      <c r="BT16" s="45">
        <v>6.3</v>
      </c>
      <c r="BU16" s="45" t="s">
        <v>91</v>
      </c>
      <c r="BV16" s="46">
        <v>0.28</v>
      </c>
      <c r="BW16" s="45" t="s">
        <v>91</v>
      </c>
      <c r="BX16" s="45">
        <v>0.31</v>
      </c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8"/>
    </row>
    <row r="17" spans="1:90" s="5" customFormat="1" ht="11.25" customHeight="1" hidden="1">
      <c r="A17" s="43"/>
      <c r="B17" s="18"/>
      <c r="C17" s="18"/>
      <c r="D17" s="44"/>
      <c r="E17" s="45"/>
      <c r="F17" s="44"/>
      <c r="G17" s="44"/>
      <c r="H17" s="44"/>
      <c r="I17" s="44"/>
      <c r="J17" s="45"/>
      <c r="K17" s="45"/>
      <c r="L17" s="45"/>
      <c r="M17" s="44"/>
      <c r="N17" s="44"/>
      <c r="O17" s="45"/>
      <c r="P17" s="44"/>
      <c r="Q17" s="45"/>
      <c r="R17" s="45"/>
      <c r="S17" s="45"/>
      <c r="T17" s="46"/>
      <c r="U17" s="45"/>
      <c r="V17" s="44"/>
      <c r="W17" s="45"/>
      <c r="X17" s="45"/>
      <c r="Y17" s="44"/>
      <c r="Z17" s="45"/>
      <c r="AA17" s="44"/>
      <c r="AB17" s="44"/>
      <c r="AC17" s="45"/>
      <c r="AD17" s="44"/>
      <c r="AE17" s="45"/>
      <c r="AF17" s="45"/>
      <c r="AG17" s="45"/>
      <c r="AH17" s="45"/>
      <c r="AI17" s="45"/>
      <c r="AJ17" s="45"/>
      <c r="AK17" s="45"/>
      <c r="AL17" s="44"/>
      <c r="AM17" s="44"/>
      <c r="AN17" s="45"/>
      <c r="AO17" s="44"/>
      <c r="AP17" s="45"/>
      <c r="AQ17" s="45"/>
      <c r="AR17" s="45"/>
      <c r="AS17" s="45"/>
      <c r="AT17" s="44"/>
      <c r="AU17" s="45"/>
      <c r="AV17" s="45"/>
      <c r="AW17" s="44"/>
      <c r="AX17" s="45"/>
      <c r="AY17" s="45"/>
      <c r="AZ17" s="45"/>
      <c r="BA17" s="44"/>
      <c r="BB17" s="45"/>
      <c r="BC17" s="44"/>
      <c r="BD17" s="45"/>
      <c r="BE17" s="44"/>
      <c r="BF17" s="44"/>
      <c r="BG17" s="47"/>
      <c r="BH17" s="45"/>
      <c r="BI17" s="45"/>
      <c r="BJ17" s="45"/>
      <c r="BK17" s="44"/>
      <c r="BL17" s="45"/>
      <c r="BM17" s="45"/>
      <c r="BN17" s="25"/>
      <c r="BO17" s="25"/>
      <c r="BP17" s="45"/>
      <c r="BQ17" s="45"/>
      <c r="BR17" s="45"/>
      <c r="BS17" s="45"/>
      <c r="BT17" s="45"/>
      <c r="BU17" s="45"/>
      <c r="BV17" s="46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8"/>
    </row>
    <row r="18" spans="1:90" ht="11.25" hidden="1">
      <c r="A18" s="23"/>
      <c r="B18" s="18"/>
      <c r="C18" s="49"/>
      <c r="D18" s="19"/>
      <c r="E18" s="19"/>
      <c r="F18" s="19"/>
      <c r="G18" s="19"/>
      <c r="H18" s="19"/>
      <c r="I18" s="19"/>
      <c r="J18" s="25"/>
      <c r="K18" s="25"/>
      <c r="L18" s="25"/>
      <c r="M18" s="19"/>
      <c r="N18" s="19"/>
      <c r="O18" s="25"/>
      <c r="P18" s="19"/>
      <c r="Q18" s="25"/>
      <c r="R18" s="25"/>
      <c r="S18" s="19"/>
      <c r="T18" s="19"/>
      <c r="U18" s="25"/>
      <c r="V18" s="19"/>
      <c r="W18" s="19"/>
      <c r="X18" s="19"/>
      <c r="Y18" s="19"/>
      <c r="Z18" s="19"/>
      <c r="AA18" s="19"/>
      <c r="AB18" s="19"/>
      <c r="AC18" s="19"/>
      <c r="AD18" s="19"/>
      <c r="AE18" s="25"/>
      <c r="AF18" s="19"/>
      <c r="AG18" s="25"/>
      <c r="AH18" s="25"/>
      <c r="AI18" s="25"/>
      <c r="AJ18" s="19"/>
      <c r="AK18" s="19"/>
      <c r="AL18" s="19"/>
      <c r="AM18" s="19"/>
      <c r="AN18" s="25"/>
      <c r="AO18" s="19"/>
      <c r="AP18" s="25"/>
      <c r="AQ18" s="19"/>
      <c r="AR18" s="19"/>
      <c r="AS18" s="19"/>
      <c r="AT18" s="19"/>
      <c r="AU18" s="25"/>
      <c r="AV18" s="25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25"/>
      <c r="BI18" s="25"/>
      <c r="BJ18" s="19"/>
      <c r="BK18" s="19"/>
      <c r="BL18" s="25"/>
      <c r="BM18" s="25"/>
      <c r="BN18" s="25" t="str">
        <f>IF(COUNTA(A18)=1,IF(SUM(D18:BM18)=0,"ND",SUM(D18:BM18))," ")</f>
        <v> </v>
      </c>
      <c r="BO18" s="25"/>
      <c r="BP18" s="19"/>
      <c r="BQ18" s="19"/>
      <c r="BR18" s="19"/>
      <c r="BS18" s="19"/>
      <c r="BT18" s="25"/>
      <c r="BU18" s="19"/>
      <c r="BV18" s="19"/>
      <c r="BW18" s="19"/>
      <c r="BX18" s="19"/>
      <c r="BY18" s="26" t="str">
        <f>IF(COUNTA(CA18)=1,+BZ18-CA18," ")</f>
        <v> </v>
      </c>
      <c r="BZ18" s="26" t="str">
        <f>IF(COUNTA(CA18)=1,1000," ")</f>
        <v> </v>
      </c>
      <c r="CA18" s="26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7"/>
    </row>
    <row r="19" spans="1:90" ht="11.25" hidden="1">
      <c r="A19" s="23" t="s">
        <v>95</v>
      </c>
      <c r="B19" s="18">
        <v>31782</v>
      </c>
      <c r="C19" s="49"/>
      <c r="D19" s="19"/>
      <c r="E19" s="19"/>
      <c r="F19" s="19"/>
      <c r="G19" s="19"/>
      <c r="H19" s="19"/>
      <c r="I19" s="19"/>
      <c r="J19" s="25"/>
      <c r="K19" s="25"/>
      <c r="L19" s="25"/>
      <c r="M19" s="19"/>
      <c r="N19" s="19"/>
      <c r="O19" s="25"/>
      <c r="P19" s="19"/>
      <c r="Q19" s="25"/>
      <c r="R19" s="25"/>
      <c r="S19" s="19"/>
      <c r="T19" s="19"/>
      <c r="U19" s="25"/>
      <c r="V19" s="19"/>
      <c r="W19" s="19"/>
      <c r="X19" s="19"/>
      <c r="Y19" s="19"/>
      <c r="Z19" s="19"/>
      <c r="AA19" s="19"/>
      <c r="AB19" s="19"/>
      <c r="AC19" s="19"/>
      <c r="AD19" s="19"/>
      <c r="AE19" s="25"/>
      <c r="AF19" s="19"/>
      <c r="AG19" s="25"/>
      <c r="AH19" s="25"/>
      <c r="AI19" s="25"/>
      <c r="AJ19" s="19"/>
      <c r="AK19" s="19"/>
      <c r="AL19" s="19"/>
      <c r="AM19" s="19"/>
      <c r="AN19" s="25"/>
      <c r="AO19" s="19"/>
      <c r="AP19" s="25"/>
      <c r="AQ19" s="19"/>
      <c r="AR19" s="19"/>
      <c r="AS19" s="19"/>
      <c r="AT19" s="19"/>
      <c r="AU19" s="25"/>
      <c r="AV19" s="25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25"/>
      <c r="BI19" s="25"/>
      <c r="BJ19" s="19"/>
      <c r="BK19" s="19"/>
      <c r="BL19" s="25"/>
      <c r="BM19" s="25"/>
      <c r="BN19" s="25"/>
      <c r="BO19" s="25"/>
      <c r="BP19" s="19"/>
      <c r="BQ19" s="19"/>
      <c r="BR19" s="19"/>
      <c r="BS19" s="19"/>
      <c r="BT19" s="25"/>
      <c r="BU19" s="19"/>
      <c r="BV19" s="19"/>
      <c r="BW19" s="19"/>
      <c r="BX19" s="19"/>
      <c r="BY19" s="26">
        <f aca="true" t="shared" si="2" ref="BY19:BY24">IF(COUNTA(BZ19:CA19)=2,BZ19-CA19," ")</f>
        <v>9.899999999999977</v>
      </c>
      <c r="BZ19" s="26">
        <f aca="true" t="shared" si="3" ref="BZ19:BZ24">IF(COUNTA(CA19)=1,727," ")</f>
        <v>727</v>
      </c>
      <c r="CA19" s="26">
        <v>717.1</v>
      </c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7"/>
    </row>
    <row r="20" spans="1:90" ht="11.25" hidden="1">
      <c r="A20" s="23" t="s">
        <v>95</v>
      </c>
      <c r="B20" s="18">
        <v>32010</v>
      </c>
      <c r="C20" s="49"/>
      <c r="D20" s="19"/>
      <c r="E20" s="19"/>
      <c r="F20" s="19"/>
      <c r="G20" s="19"/>
      <c r="H20" s="19"/>
      <c r="I20" s="19"/>
      <c r="J20" s="25"/>
      <c r="K20" s="25"/>
      <c r="L20" s="25"/>
      <c r="M20" s="19"/>
      <c r="N20" s="19"/>
      <c r="O20" s="25"/>
      <c r="P20" s="19"/>
      <c r="Q20" s="25"/>
      <c r="R20" s="25"/>
      <c r="S20" s="19"/>
      <c r="T20" s="19"/>
      <c r="U20" s="25"/>
      <c r="V20" s="19"/>
      <c r="W20" s="19"/>
      <c r="X20" s="19"/>
      <c r="Y20" s="19"/>
      <c r="Z20" s="19"/>
      <c r="AA20" s="19"/>
      <c r="AB20" s="19"/>
      <c r="AC20" s="19"/>
      <c r="AD20" s="19"/>
      <c r="AE20" s="25"/>
      <c r="AF20" s="19"/>
      <c r="AG20" s="25"/>
      <c r="AH20" s="25"/>
      <c r="AI20" s="25"/>
      <c r="AJ20" s="19"/>
      <c r="AK20" s="19"/>
      <c r="AL20" s="19"/>
      <c r="AM20" s="19"/>
      <c r="AN20" s="25"/>
      <c r="AO20" s="19"/>
      <c r="AP20" s="25"/>
      <c r="AQ20" s="19"/>
      <c r="AR20" s="19"/>
      <c r="AS20" s="19"/>
      <c r="AT20" s="19"/>
      <c r="AU20" s="25"/>
      <c r="AV20" s="25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25"/>
      <c r="BI20" s="25"/>
      <c r="BJ20" s="19"/>
      <c r="BK20" s="19"/>
      <c r="BL20" s="25"/>
      <c r="BM20" s="25"/>
      <c r="BN20" s="25"/>
      <c r="BO20" s="25"/>
      <c r="BP20" s="19"/>
      <c r="BQ20" s="19"/>
      <c r="BR20" s="19"/>
      <c r="BS20" s="19"/>
      <c r="BT20" s="25"/>
      <c r="BU20" s="19"/>
      <c r="BV20" s="19"/>
      <c r="BW20" s="19"/>
      <c r="BX20" s="19"/>
      <c r="BY20" s="26">
        <f t="shared" si="2"/>
        <v>10.860000000000014</v>
      </c>
      <c r="BZ20" s="26">
        <f t="shared" si="3"/>
        <v>727</v>
      </c>
      <c r="CA20" s="26">
        <v>716.14</v>
      </c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7"/>
    </row>
    <row r="21" spans="1:90" ht="11.25" hidden="1">
      <c r="A21" s="23" t="s">
        <v>95</v>
      </c>
      <c r="B21" s="18">
        <v>32381</v>
      </c>
      <c r="C21" s="49"/>
      <c r="D21" s="19"/>
      <c r="E21" s="19"/>
      <c r="F21" s="19"/>
      <c r="G21" s="19"/>
      <c r="H21" s="19"/>
      <c r="I21" s="19"/>
      <c r="J21" s="25"/>
      <c r="K21" s="25"/>
      <c r="L21" s="25"/>
      <c r="M21" s="19"/>
      <c r="N21" s="19"/>
      <c r="O21" s="25"/>
      <c r="P21" s="19"/>
      <c r="Q21" s="25"/>
      <c r="R21" s="25"/>
      <c r="S21" s="19"/>
      <c r="T21" s="19"/>
      <c r="U21" s="25"/>
      <c r="V21" s="19"/>
      <c r="W21" s="19"/>
      <c r="X21" s="19"/>
      <c r="Y21" s="19"/>
      <c r="Z21" s="19"/>
      <c r="AA21" s="19"/>
      <c r="AB21" s="19"/>
      <c r="AC21" s="19"/>
      <c r="AD21" s="19"/>
      <c r="AE21" s="25"/>
      <c r="AF21" s="19"/>
      <c r="AG21" s="25"/>
      <c r="AH21" s="25"/>
      <c r="AI21" s="25"/>
      <c r="AJ21" s="19"/>
      <c r="AK21" s="19"/>
      <c r="AL21" s="19"/>
      <c r="AM21" s="19"/>
      <c r="AN21" s="25"/>
      <c r="AO21" s="19"/>
      <c r="AP21" s="25"/>
      <c r="AQ21" s="19"/>
      <c r="AR21" s="19"/>
      <c r="AS21" s="19"/>
      <c r="AT21" s="19"/>
      <c r="AU21" s="25"/>
      <c r="AV21" s="25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25"/>
      <c r="BI21" s="25"/>
      <c r="BJ21" s="19"/>
      <c r="BK21" s="19"/>
      <c r="BL21" s="25"/>
      <c r="BM21" s="25"/>
      <c r="BN21" s="25"/>
      <c r="BO21" s="25"/>
      <c r="BP21" s="19"/>
      <c r="BQ21" s="19"/>
      <c r="BR21" s="19"/>
      <c r="BS21" s="19"/>
      <c r="BT21" s="25"/>
      <c r="BU21" s="19"/>
      <c r="BV21" s="19"/>
      <c r="BW21" s="19"/>
      <c r="BX21" s="19"/>
      <c r="BY21" s="26">
        <f t="shared" si="2"/>
        <v>13.230000000000018</v>
      </c>
      <c r="BZ21" s="26">
        <f t="shared" si="3"/>
        <v>727</v>
      </c>
      <c r="CA21" s="26">
        <v>713.77</v>
      </c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7"/>
    </row>
    <row r="22" spans="1:90" ht="11.25" hidden="1">
      <c r="A22" s="23" t="s">
        <v>95</v>
      </c>
      <c r="B22" s="18">
        <v>32468</v>
      </c>
      <c r="C22" s="49"/>
      <c r="D22" s="19"/>
      <c r="E22" s="19"/>
      <c r="F22" s="19"/>
      <c r="G22" s="19"/>
      <c r="H22" s="19"/>
      <c r="I22" s="19"/>
      <c r="J22" s="25"/>
      <c r="K22" s="25"/>
      <c r="L22" s="25"/>
      <c r="M22" s="19"/>
      <c r="N22" s="19"/>
      <c r="O22" s="25"/>
      <c r="P22" s="19"/>
      <c r="Q22" s="25"/>
      <c r="R22" s="25"/>
      <c r="S22" s="19"/>
      <c r="T22" s="19"/>
      <c r="U22" s="25"/>
      <c r="V22" s="19"/>
      <c r="W22" s="19"/>
      <c r="X22" s="19"/>
      <c r="Y22" s="19"/>
      <c r="Z22" s="19"/>
      <c r="AA22" s="19"/>
      <c r="AB22" s="19"/>
      <c r="AC22" s="19"/>
      <c r="AD22" s="19"/>
      <c r="AE22" s="25"/>
      <c r="AF22" s="19"/>
      <c r="AG22" s="25"/>
      <c r="AH22" s="25"/>
      <c r="AI22" s="25"/>
      <c r="AJ22" s="19"/>
      <c r="AK22" s="19"/>
      <c r="AL22" s="19"/>
      <c r="AM22" s="19"/>
      <c r="AN22" s="25"/>
      <c r="AO22" s="19"/>
      <c r="AP22" s="25"/>
      <c r="AQ22" s="19"/>
      <c r="AR22" s="19"/>
      <c r="AS22" s="19"/>
      <c r="AT22" s="19"/>
      <c r="AU22" s="25"/>
      <c r="AV22" s="25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25"/>
      <c r="BI22" s="25"/>
      <c r="BJ22" s="19"/>
      <c r="BK22" s="19"/>
      <c r="BL22" s="25"/>
      <c r="BM22" s="25"/>
      <c r="BN22" s="25"/>
      <c r="BO22" s="25"/>
      <c r="BP22" s="19"/>
      <c r="BQ22" s="19"/>
      <c r="BR22" s="19"/>
      <c r="BS22" s="19"/>
      <c r="BT22" s="25"/>
      <c r="BU22" s="19"/>
      <c r="BV22" s="19"/>
      <c r="BW22" s="19"/>
      <c r="BX22" s="19"/>
      <c r="BY22" s="26">
        <f t="shared" si="2"/>
        <v>13.850000000000023</v>
      </c>
      <c r="BZ22" s="26">
        <f t="shared" si="3"/>
        <v>727</v>
      </c>
      <c r="CA22" s="26">
        <v>713.15</v>
      </c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7"/>
    </row>
    <row r="23" spans="1:90" ht="11.25" hidden="1">
      <c r="A23" s="23" t="s">
        <v>95</v>
      </c>
      <c r="B23" s="18">
        <v>32714</v>
      </c>
      <c r="C23" s="49"/>
      <c r="D23" s="19"/>
      <c r="E23" s="19"/>
      <c r="F23" s="19"/>
      <c r="G23" s="19"/>
      <c r="H23" s="19"/>
      <c r="I23" s="19"/>
      <c r="J23" s="25"/>
      <c r="K23" s="25"/>
      <c r="L23" s="25"/>
      <c r="M23" s="19"/>
      <c r="N23" s="19"/>
      <c r="O23" s="25"/>
      <c r="P23" s="19"/>
      <c r="Q23" s="25"/>
      <c r="R23" s="25"/>
      <c r="S23" s="19"/>
      <c r="T23" s="19"/>
      <c r="U23" s="25"/>
      <c r="V23" s="19"/>
      <c r="W23" s="19"/>
      <c r="X23" s="19"/>
      <c r="Y23" s="19"/>
      <c r="Z23" s="19"/>
      <c r="AA23" s="19"/>
      <c r="AB23" s="19"/>
      <c r="AC23" s="19"/>
      <c r="AD23" s="19"/>
      <c r="AE23" s="25"/>
      <c r="AF23" s="19"/>
      <c r="AG23" s="25"/>
      <c r="AH23" s="25"/>
      <c r="AI23" s="25"/>
      <c r="AJ23" s="19"/>
      <c r="AK23" s="19"/>
      <c r="AL23" s="19"/>
      <c r="AM23" s="19"/>
      <c r="AN23" s="25"/>
      <c r="AO23" s="19"/>
      <c r="AP23" s="25"/>
      <c r="AQ23" s="19"/>
      <c r="AR23" s="19"/>
      <c r="AS23" s="19"/>
      <c r="AT23" s="19">
        <v>1.3</v>
      </c>
      <c r="AU23" s="25"/>
      <c r="AV23" s="25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25"/>
      <c r="BI23" s="25"/>
      <c r="BJ23" s="19"/>
      <c r="BK23" s="19"/>
      <c r="BL23" s="25"/>
      <c r="BM23" s="25"/>
      <c r="BN23" s="25">
        <f>IF(COUNTA(A23)=1,IF(SUM(D23:BM23)=0,"ND",SUM(D23:BM23))," ")</f>
        <v>1.3</v>
      </c>
      <c r="BO23" s="25">
        <f aca="true" t="shared" si="4" ref="BO23:BO38">COUNTA(D23:BM23)</f>
        <v>1</v>
      </c>
      <c r="BP23" s="19" t="s">
        <v>91</v>
      </c>
      <c r="BQ23" s="19" t="s">
        <v>91</v>
      </c>
      <c r="BR23" s="19" t="s">
        <v>91</v>
      </c>
      <c r="BS23" s="19" t="s">
        <v>91</v>
      </c>
      <c r="BT23" s="25">
        <v>0.35</v>
      </c>
      <c r="BU23" s="19" t="s">
        <v>91</v>
      </c>
      <c r="BV23" s="19">
        <v>0.35</v>
      </c>
      <c r="BW23" s="19" t="s">
        <v>91</v>
      </c>
      <c r="BX23" s="19">
        <v>0.12</v>
      </c>
      <c r="BY23" s="26">
        <f t="shared" si="2"/>
        <v>13.580000000000041</v>
      </c>
      <c r="BZ23" s="26">
        <f t="shared" si="3"/>
        <v>727</v>
      </c>
      <c r="CA23" s="26">
        <v>713.42</v>
      </c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7"/>
    </row>
    <row r="24" spans="1:90" ht="11.25" hidden="1">
      <c r="A24" s="23" t="s">
        <v>95</v>
      </c>
      <c r="B24" s="18">
        <v>32820</v>
      </c>
      <c r="C24" s="49"/>
      <c r="D24" s="19"/>
      <c r="E24" s="19"/>
      <c r="F24" s="19"/>
      <c r="G24" s="19"/>
      <c r="H24" s="19"/>
      <c r="I24" s="19"/>
      <c r="J24" s="25"/>
      <c r="K24" s="25"/>
      <c r="L24" s="25"/>
      <c r="M24" s="19"/>
      <c r="N24" s="19"/>
      <c r="O24" s="25"/>
      <c r="P24" s="19"/>
      <c r="Q24" s="25"/>
      <c r="R24" s="25"/>
      <c r="S24" s="19"/>
      <c r="T24" s="19"/>
      <c r="U24" s="25"/>
      <c r="V24" s="19"/>
      <c r="W24" s="19"/>
      <c r="X24" s="19"/>
      <c r="Y24" s="19"/>
      <c r="Z24" s="19"/>
      <c r="AA24" s="19"/>
      <c r="AB24" s="19"/>
      <c r="AC24" s="19"/>
      <c r="AD24" s="19"/>
      <c r="AE24" s="25"/>
      <c r="AF24" s="19"/>
      <c r="AG24" s="25"/>
      <c r="AH24" s="25"/>
      <c r="AI24" s="25"/>
      <c r="AJ24" s="19"/>
      <c r="AK24" s="19"/>
      <c r="AL24" s="19"/>
      <c r="AM24" s="19"/>
      <c r="AN24" s="25"/>
      <c r="AO24" s="19"/>
      <c r="AP24" s="25"/>
      <c r="AQ24" s="19"/>
      <c r="AR24" s="19"/>
      <c r="AS24" s="19"/>
      <c r="AT24" s="19"/>
      <c r="AU24" s="25"/>
      <c r="AV24" s="25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25"/>
      <c r="BI24" s="25"/>
      <c r="BJ24" s="19"/>
      <c r="BK24" s="19"/>
      <c r="BL24" s="25"/>
      <c r="BM24" s="25"/>
      <c r="BN24" s="25" t="str">
        <f>IF(COUNTA(A24)=1,IF(SUM(D24:BM24)=0,"ND",SUM(D24:BM24))," ")</f>
        <v>ND</v>
      </c>
      <c r="BO24" s="25">
        <f t="shared" si="4"/>
        <v>0</v>
      </c>
      <c r="BP24" s="19"/>
      <c r="BQ24" s="19"/>
      <c r="BR24" s="19"/>
      <c r="BS24" s="19"/>
      <c r="BT24" s="25"/>
      <c r="BU24" s="19"/>
      <c r="BV24" s="19"/>
      <c r="BW24" s="19"/>
      <c r="BX24" s="19"/>
      <c r="BY24" s="26">
        <f t="shared" si="2"/>
        <v>13.419999999999959</v>
      </c>
      <c r="BZ24" s="26">
        <f t="shared" si="3"/>
        <v>727</v>
      </c>
      <c r="CA24" s="26">
        <v>713.58</v>
      </c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7"/>
    </row>
    <row r="25" spans="1:90" ht="10.5" customHeight="1" hidden="1">
      <c r="A25" s="23" t="s">
        <v>95</v>
      </c>
      <c r="B25" s="18">
        <v>32981</v>
      </c>
      <c r="C25" s="49"/>
      <c r="D25" s="25"/>
      <c r="E25" s="25"/>
      <c r="F25" s="19"/>
      <c r="G25" s="19"/>
      <c r="H25" s="19"/>
      <c r="I25" s="19"/>
      <c r="J25" s="19"/>
      <c r="K25" s="19"/>
      <c r="L25" s="19"/>
      <c r="M25" s="25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5"/>
      <c r="Y25" s="19"/>
      <c r="Z25" s="25"/>
      <c r="AA25" s="19"/>
      <c r="AB25" s="19"/>
      <c r="AC25" s="19"/>
      <c r="AD25" s="19"/>
      <c r="AE25" s="25"/>
      <c r="AF25" s="25"/>
      <c r="AG25" s="19"/>
      <c r="AH25" s="25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25"/>
      <c r="BN25" s="25" t="str">
        <f>IF(COUNTA(A25)=1,IF(SUM(D25:BM25)=0,"ND",SUM(D25:BM25))," ")</f>
        <v>ND</v>
      </c>
      <c r="BO25" s="25">
        <f t="shared" si="4"/>
        <v>0</v>
      </c>
      <c r="BP25" s="19"/>
      <c r="BQ25" s="19"/>
      <c r="BR25" s="19"/>
      <c r="BS25" s="19"/>
      <c r="BT25" s="25"/>
      <c r="BU25" s="19"/>
      <c r="BV25" s="19"/>
      <c r="BW25" s="19"/>
      <c r="BX25" s="19"/>
      <c r="BY25" s="26">
        <f aca="true" t="shared" si="5" ref="BY25:BY38">IF(COUNTA(BZ25:CA25)=2,BZ25-CA25," ")</f>
        <v>13.909999999999968</v>
      </c>
      <c r="BZ25" s="26">
        <f aca="true" t="shared" si="6" ref="BZ25:BZ38">IF(COUNTA(CA25)=1,727," ")</f>
        <v>727</v>
      </c>
      <c r="CA25" s="26">
        <v>713.09</v>
      </c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7"/>
    </row>
    <row r="26" spans="1:90" ht="10.5" customHeight="1" hidden="1">
      <c r="A26" s="23" t="s">
        <v>95</v>
      </c>
      <c r="B26" s="18">
        <v>33078</v>
      </c>
      <c r="C26" s="49"/>
      <c r="D26" s="25"/>
      <c r="E26" s="25"/>
      <c r="F26" s="19"/>
      <c r="G26" s="19"/>
      <c r="H26" s="19"/>
      <c r="I26" s="19"/>
      <c r="J26" s="19"/>
      <c r="K26" s="19"/>
      <c r="L26" s="19"/>
      <c r="M26" s="25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5"/>
      <c r="Y26" s="19"/>
      <c r="Z26" s="25"/>
      <c r="AA26" s="19"/>
      <c r="AB26" s="19"/>
      <c r="AC26" s="19"/>
      <c r="AD26" s="19"/>
      <c r="AE26" s="25"/>
      <c r="AF26" s="25"/>
      <c r="AG26" s="19"/>
      <c r="AH26" s="25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25"/>
      <c r="BN26" s="25" t="str">
        <f aca="true" t="shared" si="7" ref="BN26:BN48">IF(COUNTA(A26)=1,IF(SUM(D26:BM26)=0,"ND",SUM(D26:BM26))," ")</f>
        <v>ND</v>
      </c>
      <c r="BO26" s="25">
        <f t="shared" si="4"/>
        <v>0</v>
      </c>
      <c r="BP26" s="19" t="s">
        <v>91</v>
      </c>
      <c r="BQ26" s="19" t="s">
        <v>91</v>
      </c>
      <c r="BR26" s="19" t="s">
        <v>91</v>
      </c>
      <c r="BS26" s="19" t="s">
        <v>91</v>
      </c>
      <c r="BT26" s="25">
        <v>0.31</v>
      </c>
      <c r="BU26" s="19" t="s">
        <v>91</v>
      </c>
      <c r="BV26" s="19">
        <v>0.36</v>
      </c>
      <c r="BW26" s="19" t="s">
        <v>91</v>
      </c>
      <c r="BX26" s="19">
        <v>0.07</v>
      </c>
      <c r="BY26" s="26">
        <f t="shared" si="5"/>
        <v>12.269999999999982</v>
      </c>
      <c r="BZ26" s="26">
        <f t="shared" si="6"/>
        <v>727</v>
      </c>
      <c r="CA26" s="26">
        <v>714.73</v>
      </c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7"/>
    </row>
    <row r="27" spans="1:90" ht="10.5" customHeight="1" hidden="1">
      <c r="A27" s="23" t="s">
        <v>95</v>
      </c>
      <c r="B27" s="18">
        <v>33190</v>
      </c>
      <c r="C27" s="49"/>
      <c r="D27" s="25"/>
      <c r="E27" s="25"/>
      <c r="F27" s="19"/>
      <c r="G27" s="19"/>
      <c r="H27" s="19"/>
      <c r="I27" s="19"/>
      <c r="J27" s="19"/>
      <c r="K27" s="19"/>
      <c r="L27" s="19"/>
      <c r="M27" s="25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5"/>
      <c r="Y27" s="19"/>
      <c r="Z27" s="25"/>
      <c r="AA27" s="19"/>
      <c r="AB27" s="19"/>
      <c r="AC27" s="19"/>
      <c r="AD27" s="19"/>
      <c r="AE27" s="25"/>
      <c r="AF27" s="25"/>
      <c r="AG27" s="19"/>
      <c r="AH27" s="25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25"/>
      <c r="BN27" s="25" t="str">
        <f t="shared" si="7"/>
        <v>ND</v>
      </c>
      <c r="BO27" s="25">
        <f t="shared" si="4"/>
        <v>0</v>
      </c>
      <c r="BP27" s="19"/>
      <c r="BQ27" s="19"/>
      <c r="BR27" s="19"/>
      <c r="BS27" s="19"/>
      <c r="BT27" s="25"/>
      <c r="BU27" s="19"/>
      <c r="BV27" s="19"/>
      <c r="BW27" s="19"/>
      <c r="BX27" s="19"/>
      <c r="BY27" s="26">
        <f t="shared" si="5"/>
        <v>12.730000000000018</v>
      </c>
      <c r="BZ27" s="26">
        <f t="shared" si="6"/>
        <v>727</v>
      </c>
      <c r="CA27" s="26">
        <v>714.27</v>
      </c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7"/>
    </row>
    <row r="28" spans="1:90" ht="10.5" customHeight="1" hidden="1">
      <c r="A28" s="23" t="s">
        <v>95</v>
      </c>
      <c r="B28" s="18">
        <v>33347</v>
      </c>
      <c r="C28" s="49"/>
      <c r="D28" s="25"/>
      <c r="E28" s="25"/>
      <c r="F28" s="19"/>
      <c r="G28" s="19"/>
      <c r="H28" s="19"/>
      <c r="I28" s="19"/>
      <c r="J28" s="19"/>
      <c r="K28" s="19"/>
      <c r="L28" s="19"/>
      <c r="M28" s="25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5"/>
      <c r="Y28" s="19"/>
      <c r="Z28" s="25"/>
      <c r="AA28" s="19"/>
      <c r="AB28" s="19"/>
      <c r="AC28" s="19"/>
      <c r="AD28" s="19"/>
      <c r="AE28" s="25"/>
      <c r="AF28" s="25"/>
      <c r="AG28" s="19"/>
      <c r="AH28" s="25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>
        <v>1.2</v>
      </c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25"/>
      <c r="BN28" s="25">
        <f t="shared" si="7"/>
        <v>1.2</v>
      </c>
      <c r="BO28" s="25">
        <f t="shared" si="4"/>
        <v>1</v>
      </c>
      <c r="BP28" s="19"/>
      <c r="BQ28" s="19"/>
      <c r="BR28" s="19"/>
      <c r="BS28" s="19"/>
      <c r="BT28" s="25"/>
      <c r="BU28" s="19"/>
      <c r="BV28" s="19"/>
      <c r="BW28" s="19"/>
      <c r="BX28" s="19"/>
      <c r="BY28" s="26">
        <f t="shared" si="5"/>
        <v>11.940000000000055</v>
      </c>
      <c r="BZ28" s="26">
        <f t="shared" si="6"/>
        <v>727</v>
      </c>
      <c r="CA28" s="26">
        <v>715.06</v>
      </c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7"/>
    </row>
    <row r="29" spans="1:90" ht="10.5" customHeight="1" hidden="1">
      <c r="A29" s="23" t="s">
        <v>95</v>
      </c>
      <c r="B29" s="18">
        <v>33448</v>
      </c>
      <c r="C29" s="49"/>
      <c r="D29" s="25"/>
      <c r="E29" s="25"/>
      <c r="F29" s="19"/>
      <c r="G29" s="19"/>
      <c r="H29" s="19"/>
      <c r="I29" s="19"/>
      <c r="J29" s="19"/>
      <c r="K29" s="19"/>
      <c r="L29" s="19"/>
      <c r="M29" s="25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25"/>
      <c r="Y29" s="19">
        <v>8.5</v>
      </c>
      <c r="Z29" s="25"/>
      <c r="AA29" s="19"/>
      <c r="AB29" s="19"/>
      <c r="AC29" s="19"/>
      <c r="AD29" s="19"/>
      <c r="AE29" s="25"/>
      <c r="AF29" s="25"/>
      <c r="AG29" s="19"/>
      <c r="AH29" s="25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>
        <v>1.5</v>
      </c>
      <c r="BH29" s="19"/>
      <c r="BI29" s="19"/>
      <c r="BJ29" s="19"/>
      <c r="BK29" s="19"/>
      <c r="BL29" s="19"/>
      <c r="BM29" s="25"/>
      <c r="BN29" s="25">
        <f t="shared" si="7"/>
        <v>10</v>
      </c>
      <c r="BO29" s="25">
        <f t="shared" si="4"/>
        <v>2</v>
      </c>
      <c r="BP29" s="19" t="s">
        <v>91</v>
      </c>
      <c r="BQ29" s="19" t="s">
        <v>91</v>
      </c>
      <c r="BR29" s="19" t="s">
        <v>91</v>
      </c>
      <c r="BS29" s="19" t="s">
        <v>91</v>
      </c>
      <c r="BT29" s="25">
        <v>0.14</v>
      </c>
      <c r="BU29" s="19" t="s">
        <v>91</v>
      </c>
      <c r="BV29" s="19">
        <v>0.16</v>
      </c>
      <c r="BW29" s="19" t="s">
        <v>91</v>
      </c>
      <c r="BX29" s="19">
        <v>0.02</v>
      </c>
      <c r="BY29" s="26" t="str">
        <f t="shared" si="5"/>
        <v> </v>
      </c>
      <c r="BZ29" s="26" t="str">
        <f t="shared" si="6"/>
        <v> </v>
      </c>
      <c r="CA29" s="26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7"/>
    </row>
    <row r="30" spans="1:90" ht="10.5" customHeight="1" hidden="1">
      <c r="A30" s="23" t="s">
        <v>95</v>
      </c>
      <c r="B30" s="18">
        <v>33557</v>
      </c>
      <c r="C30" s="49"/>
      <c r="D30" s="25"/>
      <c r="E30" s="25"/>
      <c r="F30" s="19"/>
      <c r="G30" s="19"/>
      <c r="H30" s="19"/>
      <c r="I30" s="19"/>
      <c r="J30" s="19"/>
      <c r="K30" s="19"/>
      <c r="L30" s="19"/>
      <c r="M30" s="25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25"/>
      <c r="Y30" s="19"/>
      <c r="Z30" s="25"/>
      <c r="AA30" s="19"/>
      <c r="AB30" s="19"/>
      <c r="AC30" s="19"/>
      <c r="AD30" s="19"/>
      <c r="AE30" s="25"/>
      <c r="AF30" s="25"/>
      <c r="AG30" s="19"/>
      <c r="AH30" s="25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25"/>
      <c r="BN30" s="25" t="str">
        <f t="shared" si="7"/>
        <v>ND</v>
      </c>
      <c r="BO30" s="25">
        <f t="shared" si="4"/>
        <v>0</v>
      </c>
      <c r="BP30" s="19"/>
      <c r="BQ30" s="19">
        <v>8</v>
      </c>
      <c r="BR30" s="19"/>
      <c r="BS30" s="19"/>
      <c r="BT30" s="25"/>
      <c r="BU30" s="19"/>
      <c r="BV30" s="19"/>
      <c r="BW30" s="19"/>
      <c r="BX30" s="19"/>
      <c r="BY30" s="26" t="str">
        <f t="shared" si="5"/>
        <v> </v>
      </c>
      <c r="BZ30" s="26" t="str">
        <f t="shared" si="6"/>
        <v> </v>
      </c>
      <c r="CA30" s="26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7"/>
    </row>
    <row r="31" spans="1:90" ht="10.5" customHeight="1" hidden="1">
      <c r="A31" s="23" t="s">
        <v>95</v>
      </c>
      <c r="B31" s="18">
        <v>33715</v>
      </c>
      <c r="C31" s="49"/>
      <c r="D31" s="25"/>
      <c r="E31" s="25"/>
      <c r="F31" s="19"/>
      <c r="G31" s="19"/>
      <c r="H31" s="19"/>
      <c r="I31" s="19"/>
      <c r="J31" s="19"/>
      <c r="K31" s="19"/>
      <c r="L31" s="19"/>
      <c r="M31" s="25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25"/>
      <c r="Y31" s="19"/>
      <c r="Z31" s="25"/>
      <c r="AA31" s="19"/>
      <c r="AB31" s="19"/>
      <c r="AC31" s="19"/>
      <c r="AD31" s="19"/>
      <c r="AE31" s="25"/>
      <c r="AF31" s="25"/>
      <c r="AG31" s="19"/>
      <c r="AH31" s="25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25"/>
      <c r="BN31" s="25" t="str">
        <f t="shared" si="7"/>
        <v>ND</v>
      </c>
      <c r="BO31" s="25">
        <f t="shared" si="4"/>
        <v>0</v>
      </c>
      <c r="BP31" s="19"/>
      <c r="BQ31" s="19"/>
      <c r="BR31" s="19"/>
      <c r="BS31" s="19"/>
      <c r="BT31" s="25"/>
      <c r="BU31" s="19"/>
      <c r="BV31" s="19"/>
      <c r="BW31" s="19"/>
      <c r="BX31" s="19"/>
      <c r="BY31" s="26">
        <f t="shared" si="5"/>
        <v>10.629999999999995</v>
      </c>
      <c r="BZ31" s="26">
        <f t="shared" si="6"/>
        <v>727</v>
      </c>
      <c r="CA31" s="26">
        <v>716.37</v>
      </c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7"/>
    </row>
    <row r="32" spans="1:90" ht="10.5" customHeight="1" hidden="1">
      <c r="A32" s="23" t="s">
        <v>95</v>
      </c>
      <c r="B32" s="18">
        <v>33795</v>
      </c>
      <c r="C32" s="49"/>
      <c r="D32" s="25"/>
      <c r="E32" s="25"/>
      <c r="F32" s="19"/>
      <c r="G32" s="19"/>
      <c r="H32" s="19"/>
      <c r="I32" s="19"/>
      <c r="J32" s="19"/>
      <c r="K32" s="19"/>
      <c r="L32" s="19"/>
      <c r="M32" s="25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25"/>
      <c r="Y32" s="19"/>
      <c r="Z32" s="25"/>
      <c r="AA32" s="19"/>
      <c r="AB32" s="19"/>
      <c r="AC32" s="19"/>
      <c r="AD32" s="19"/>
      <c r="AE32" s="25"/>
      <c r="AF32" s="25"/>
      <c r="AG32" s="19"/>
      <c r="AH32" s="25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25"/>
      <c r="BN32" s="25" t="str">
        <f t="shared" si="7"/>
        <v>ND</v>
      </c>
      <c r="BO32" s="25">
        <f t="shared" si="4"/>
        <v>0</v>
      </c>
      <c r="BP32" s="19" t="s">
        <v>91</v>
      </c>
      <c r="BQ32" s="19" t="s">
        <v>91</v>
      </c>
      <c r="BR32" s="19" t="s">
        <v>91</v>
      </c>
      <c r="BS32" s="19" t="s">
        <v>91</v>
      </c>
      <c r="BT32" s="25">
        <v>0.31</v>
      </c>
      <c r="BU32" s="19" t="s">
        <v>91</v>
      </c>
      <c r="BV32" s="19">
        <v>0.35</v>
      </c>
      <c r="BW32" s="19" t="s">
        <v>91</v>
      </c>
      <c r="BX32" s="19">
        <v>0.036</v>
      </c>
      <c r="BY32" s="26" t="str">
        <f t="shared" si="5"/>
        <v> </v>
      </c>
      <c r="BZ32" s="26" t="str">
        <f t="shared" si="6"/>
        <v> </v>
      </c>
      <c r="CA32" s="26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7"/>
    </row>
    <row r="33" spans="1:90" ht="10.5" customHeight="1" hidden="1">
      <c r="A33" s="23" t="s">
        <v>95</v>
      </c>
      <c r="B33" s="18">
        <v>33904</v>
      </c>
      <c r="C33" s="49"/>
      <c r="D33" s="25"/>
      <c r="E33" s="25"/>
      <c r="F33" s="19"/>
      <c r="G33" s="19"/>
      <c r="H33" s="19"/>
      <c r="I33" s="19"/>
      <c r="J33" s="19"/>
      <c r="K33" s="19"/>
      <c r="L33" s="19"/>
      <c r="M33" s="25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25"/>
      <c r="Y33" s="19"/>
      <c r="Z33" s="25"/>
      <c r="AA33" s="19"/>
      <c r="AB33" s="19"/>
      <c r="AC33" s="19"/>
      <c r="AD33" s="19"/>
      <c r="AE33" s="25"/>
      <c r="AF33" s="25"/>
      <c r="AG33" s="19"/>
      <c r="AH33" s="25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25"/>
      <c r="BN33" s="25" t="str">
        <f t="shared" si="7"/>
        <v>ND</v>
      </c>
      <c r="BO33" s="25">
        <f t="shared" si="4"/>
        <v>0</v>
      </c>
      <c r="BP33" s="19"/>
      <c r="BQ33" s="19"/>
      <c r="BR33" s="19"/>
      <c r="BS33" s="19"/>
      <c r="BT33" s="25"/>
      <c r="BU33" s="19"/>
      <c r="BV33" s="19"/>
      <c r="BW33" s="19"/>
      <c r="BX33" s="19"/>
      <c r="BY33" s="26">
        <f t="shared" si="5"/>
        <v>10.529999999999973</v>
      </c>
      <c r="BZ33" s="26">
        <f t="shared" si="6"/>
        <v>727</v>
      </c>
      <c r="CA33" s="26">
        <v>716.47</v>
      </c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7"/>
    </row>
    <row r="34" spans="1:90" ht="10.5" customHeight="1" hidden="1">
      <c r="A34" s="23" t="s">
        <v>95</v>
      </c>
      <c r="B34" s="18">
        <v>34095</v>
      </c>
      <c r="C34" s="49" t="s">
        <v>96</v>
      </c>
      <c r="D34" s="25"/>
      <c r="E34" s="25"/>
      <c r="F34" s="19"/>
      <c r="G34" s="19"/>
      <c r="H34" s="19"/>
      <c r="I34" s="19"/>
      <c r="J34" s="19"/>
      <c r="K34" s="19"/>
      <c r="L34" s="19"/>
      <c r="M34" s="25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25"/>
      <c r="Y34" s="19"/>
      <c r="Z34" s="25"/>
      <c r="AA34" s="19"/>
      <c r="AB34" s="19"/>
      <c r="AC34" s="19"/>
      <c r="AD34" s="19"/>
      <c r="AE34" s="25"/>
      <c r="AF34" s="25"/>
      <c r="AG34" s="19"/>
      <c r="AH34" s="25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25"/>
      <c r="BN34" s="25" t="str">
        <f t="shared" si="7"/>
        <v>ND</v>
      </c>
      <c r="BO34" s="25">
        <f t="shared" si="4"/>
        <v>0</v>
      </c>
      <c r="BP34" s="19"/>
      <c r="BQ34" s="19"/>
      <c r="BR34" s="19"/>
      <c r="BS34" s="19"/>
      <c r="BT34" s="25"/>
      <c r="BU34" s="19"/>
      <c r="BV34" s="19"/>
      <c r="BW34" s="19"/>
      <c r="BX34" s="19"/>
      <c r="BY34" s="26">
        <f t="shared" si="5"/>
        <v>9.899999999999977</v>
      </c>
      <c r="BZ34" s="26">
        <f t="shared" si="6"/>
        <v>727</v>
      </c>
      <c r="CA34" s="26">
        <v>717.1</v>
      </c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7"/>
    </row>
    <row r="35" spans="1:90" ht="10.5" customHeight="1" hidden="1">
      <c r="A35" s="23" t="s">
        <v>95</v>
      </c>
      <c r="B35" s="18">
        <v>34176</v>
      </c>
      <c r="C35" s="49" t="s">
        <v>96</v>
      </c>
      <c r="D35" s="25"/>
      <c r="E35" s="25"/>
      <c r="F35" s="19"/>
      <c r="G35" s="19"/>
      <c r="H35" s="19"/>
      <c r="I35" s="19"/>
      <c r="J35" s="19"/>
      <c r="K35" s="19"/>
      <c r="L35" s="19"/>
      <c r="M35" s="25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25"/>
      <c r="Y35" s="19"/>
      <c r="Z35" s="25"/>
      <c r="AA35" s="19"/>
      <c r="AB35" s="19"/>
      <c r="AC35" s="19"/>
      <c r="AD35" s="19"/>
      <c r="AE35" s="25"/>
      <c r="AF35" s="25"/>
      <c r="AG35" s="19"/>
      <c r="AH35" s="25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25"/>
      <c r="BN35" s="25" t="str">
        <f t="shared" si="7"/>
        <v>ND</v>
      </c>
      <c r="BO35" s="25">
        <f t="shared" si="4"/>
        <v>0</v>
      </c>
      <c r="BP35" s="19" t="s">
        <v>91</v>
      </c>
      <c r="BQ35" s="19">
        <v>4.4</v>
      </c>
      <c r="BR35" s="19" t="s">
        <v>91</v>
      </c>
      <c r="BS35" s="19">
        <v>9</v>
      </c>
      <c r="BT35" s="25">
        <v>0.25</v>
      </c>
      <c r="BU35" s="19" t="s">
        <v>91</v>
      </c>
      <c r="BV35" s="19">
        <v>0.37</v>
      </c>
      <c r="BW35" s="19" t="s">
        <v>91</v>
      </c>
      <c r="BX35" s="19">
        <v>0.066</v>
      </c>
      <c r="BY35" s="26">
        <f t="shared" si="5"/>
        <v>8.230000000000018</v>
      </c>
      <c r="BZ35" s="26">
        <f t="shared" si="6"/>
        <v>727</v>
      </c>
      <c r="CA35" s="26">
        <v>718.77</v>
      </c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7"/>
    </row>
    <row r="36" spans="1:90" ht="10.5" customHeight="1" hidden="1">
      <c r="A36" s="23" t="s">
        <v>95</v>
      </c>
      <c r="B36" s="18">
        <v>34254</v>
      </c>
      <c r="C36" s="49"/>
      <c r="D36" s="25"/>
      <c r="E36" s="25"/>
      <c r="F36" s="19"/>
      <c r="G36" s="19"/>
      <c r="H36" s="19"/>
      <c r="I36" s="19"/>
      <c r="J36" s="19"/>
      <c r="K36" s="19"/>
      <c r="L36" s="19"/>
      <c r="M36" s="25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25"/>
      <c r="Y36" s="19"/>
      <c r="Z36" s="25"/>
      <c r="AA36" s="19"/>
      <c r="AB36" s="19"/>
      <c r="AC36" s="19"/>
      <c r="AD36" s="19"/>
      <c r="AE36" s="25"/>
      <c r="AF36" s="25"/>
      <c r="AG36" s="19"/>
      <c r="AH36" s="25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25"/>
      <c r="BN36" s="25" t="str">
        <f t="shared" si="7"/>
        <v>ND</v>
      </c>
      <c r="BO36" s="25">
        <f t="shared" si="4"/>
        <v>0</v>
      </c>
      <c r="BP36" s="19"/>
      <c r="BQ36" s="19"/>
      <c r="BR36" s="19"/>
      <c r="BS36" s="19"/>
      <c r="BT36" s="25"/>
      <c r="BU36" s="19"/>
      <c r="BV36" s="19"/>
      <c r="BW36" s="19"/>
      <c r="BX36" s="19"/>
      <c r="BY36" s="26">
        <f t="shared" si="5"/>
        <v>8.870000000000005</v>
      </c>
      <c r="BZ36" s="26">
        <f t="shared" si="6"/>
        <v>727</v>
      </c>
      <c r="CA36" s="26">
        <v>718.13</v>
      </c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7"/>
    </row>
    <row r="37" spans="1:90" ht="10.5" customHeight="1" hidden="1">
      <c r="A37" s="23" t="s">
        <v>95</v>
      </c>
      <c r="B37" s="18">
        <v>34437</v>
      </c>
      <c r="C37" s="49" t="s">
        <v>90</v>
      </c>
      <c r="D37" s="25"/>
      <c r="E37" s="25"/>
      <c r="F37" s="19"/>
      <c r="G37" s="19"/>
      <c r="H37" s="19"/>
      <c r="I37" s="19"/>
      <c r="J37" s="19"/>
      <c r="K37" s="19"/>
      <c r="L37" s="19"/>
      <c r="M37" s="25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25"/>
      <c r="Y37" s="19"/>
      <c r="Z37" s="25"/>
      <c r="AA37" s="19"/>
      <c r="AB37" s="19"/>
      <c r="AC37" s="19"/>
      <c r="AD37" s="19"/>
      <c r="AE37" s="25"/>
      <c r="AF37" s="25"/>
      <c r="AG37" s="19"/>
      <c r="AH37" s="25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25"/>
      <c r="BN37" s="25" t="str">
        <f t="shared" si="7"/>
        <v>ND</v>
      </c>
      <c r="BO37" s="25">
        <f t="shared" si="4"/>
        <v>0</v>
      </c>
      <c r="BP37" s="19"/>
      <c r="BQ37" s="19"/>
      <c r="BR37" s="19"/>
      <c r="BS37" s="19"/>
      <c r="BT37" s="25"/>
      <c r="BU37" s="19"/>
      <c r="BV37" s="19"/>
      <c r="BW37" s="19"/>
      <c r="BX37" s="19"/>
      <c r="BY37" s="26">
        <f t="shared" si="5"/>
        <v>9.340000000000032</v>
      </c>
      <c r="BZ37" s="26">
        <f t="shared" si="6"/>
        <v>727</v>
      </c>
      <c r="CA37" s="26">
        <v>717.66</v>
      </c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7"/>
    </row>
    <row r="38" spans="1:90" ht="10.5" customHeight="1" hidden="1">
      <c r="A38" s="23" t="s">
        <v>95</v>
      </c>
      <c r="B38" s="49">
        <v>34535</v>
      </c>
      <c r="C38" s="49" t="s">
        <v>90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 t="str">
        <f t="shared" si="7"/>
        <v>ND</v>
      </c>
      <c r="BO38" s="25">
        <f t="shared" si="4"/>
        <v>0</v>
      </c>
      <c r="BP38" s="25" t="s">
        <v>91</v>
      </c>
      <c r="BQ38" s="25" t="s">
        <v>91</v>
      </c>
      <c r="BR38" s="25" t="s">
        <v>91</v>
      </c>
      <c r="BS38" s="25">
        <v>7.7</v>
      </c>
      <c r="BT38" s="25">
        <v>0.453</v>
      </c>
      <c r="BU38" s="25" t="s">
        <v>91</v>
      </c>
      <c r="BV38" s="25">
        <v>0.359</v>
      </c>
      <c r="BW38" s="25" t="s">
        <v>91</v>
      </c>
      <c r="BX38" s="25">
        <v>0.0974</v>
      </c>
      <c r="BY38" s="26">
        <f t="shared" si="5"/>
        <v>10.649999999999977</v>
      </c>
      <c r="BZ38" s="26">
        <f t="shared" si="6"/>
        <v>727</v>
      </c>
      <c r="CA38" s="26">
        <v>716.35</v>
      </c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7"/>
    </row>
    <row r="39" spans="1:90" ht="10.5" customHeight="1" hidden="1">
      <c r="A39" s="23" t="s">
        <v>95</v>
      </c>
      <c r="B39" s="49">
        <v>34634</v>
      </c>
      <c r="C39" s="49" t="s">
        <v>90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 t="str">
        <f t="shared" si="7"/>
        <v>ND</v>
      </c>
      <c r="BO39" s="25">
        <f aca="true" t="shared" si="8" ref="BO39:BO45">COUNTA(D39:BM39)</f>
        <v>0</v>
      </c>
      <c r="BP39" s="25"/>
      <c r="BQ39" s="25"/>
      <c r="BR39" s="25"/>
      <c r="BS39" s="25"/>
      <c r="BT39" s="25"/>
      <c r="BU39" s="25"/>
      <c r="BV39" s="25"/>
      <c r="BW39" s="25"/>
      <c r="BX39" s="25"/>
      <c r="BY39" s="26">
        <v>10.16</v>
      </c>
      <c r="BZ39" s="26">
        <v>727</v>
      </c>
      <c r="CA39" s="26">
        <f aca="true" t="shared" si="9" ref="CA39:CA45">+BZ39-BY39</f>
        <v>716.84</v>
      </c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7"/>
    </row>
    <row r="40" spans="1:90" ht="10.5" customHeight="1" hidden="1">
      <c r="A40" s="23" t="s">
        <v>95</v>
      </c>
      <c r="B40" s="49">
        <v>34821</v>
      </c>
      <c r="C40" s="49" t="s">
        <v>90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 t="str">
        <f t="shared" si="7"/>
        <v>ND</v>
      </c>
      <c r="BO40" s="25">
        <f t="shared" si="8"/>
        <v>0</v>
      </c>
      <c r="BP40" s="25"/>
      <c r="BQ40" s="25"/>
      <c r="BR40" s="25"/>
      <c r="BS40" s="25"/>
      <c r="BT40" s="25"/>
      <c r="BU40" s="25"/>
      <c r="BV40" s="25"/>
      <c r="BW40" s="25"/>
      <c r="BX40" s="25"/>
      <c r="BY40" s="26">
        <v>10.18</v>
      </c>
      <c r="BZ40" s="26">
        <v>727</v>
      </c>
      <c r="CA40" s="26">
        <f t="shared" si="9"/>
        <v>716.82</v>
      </c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7"/>
    </row>
    <row r="41" spans="1:90" ht="10.5" customHeight="1" hidden="1">
      <c r="A41" s="23" t="s">
        <v>95</v>
      </c>
      <c r="B41" s="49">
        <v>34900</v>
      </c>
      <c r="C41" s="49" t="s">
        <v>90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 t="str">
        <f t="shared" si="7"/>
        <v>ND</v>
      </c>
      <c r="BO41" s="25">
        <f t="shared" si="8"/>
        <v>0</v>
      </c>
      <c r="BP41" s="25" t="s">
        <v>91</v>
      </c>
      <c r="BQ41" s="25" t="s">
        <v>91</v>
      </c>
      <c r="BR41" s="25" t="s">
        <v>91</v>
      </c>
      <c r="BS41" s="25" t="s">
        <v>91</v>
      </c>
      <c r="BT41" s="25">
        <v>0.299</v>
      </c>
      <c r="BU41" s="25" t="s">
        <v>91</v>
      </c>
      <c r="BV41" s="25">
        <v>0.394</v>
      </c>
      <c r="BW41" s="25" t="s">
        <v>91</v>
      </c>
      <c r="BX41" s="25">
        <v>0.05</v>
      </c>
      <c r="BY41" s="26">
        <v>10</v>
      </c>
      <c r="BZ41" s="26">
        <v>727</v>
      </c>
      <c r="CA41" s="26">
        <f t="shared" si="9"/>
        <v>717</v>
      </c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7"/>
    </row>
    <row r="42" spans="1:90" ht="10.5" customHeight="1" hidden="1">
      <c r="A42" s="23" t="s">
        <v>95</v>
      </c>
      <c r="B42" s="49">
        <v>35002</v>
      </c>
      <c r="C42" s="49" t="s">
        <v>90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 t="str">
        <f t="shared" si="7"/>
        <v>ND</v>
      </c>
      <c r="BO42" s="25">
        <f t="shared" si="8"/>
        <v>0</v>
      </c>
      <c r="BP42" s="25"/>
      <c r="BQ42" s="25"/>
      <c r="BR42" s="25"/>
      <c r="BS42" s="25"/>
      <c r="BT42" s="25"/>
      <c r="BU42" s="25"/>
      <c r="BV42" s="25"/>
      <c r="BW42" s="25"/>
      <c r="BX42" s="25"/>
      <c r="BY42" s="26">
        <v>9.98</v>
      </c>
      <c r="BZ42" s="26">
        <v>727</v>
      </c>
      <c r="CA42" s="26">
        <f t="shared" si="9"/>
        <v>717.02</v>
      </c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7"/>
    </row>
    <row r="43" spans="1:90" ht="10.5" customHeight="1" hidden="1">
      <c r="A43" s="23" t="s">
        <v>95</v>
      </c>
      <c r="B43" s="49">
        <v>35180</v>
      </c>
      <c r="C43" s="49" t="s">
        <v>90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 t="str">
        <f t="shared" si="7"/>
        <v>ND</v>
      </c>
      <c r="BO43" s="25">
        <f t="shared" si="8"/>
        <v>0</v>
      </c>
      <c r="BP43" s="25"/>
      <c r="BQ43" s="25"/>
      <c r="BR43" s="25"/>
      <c r="BS43" s="25"/>
      <c r="BT43" s="25"/>
      <c r="BU43" s="25"/>
      <c r="BV43" s="25"/>
      <c r="BW43" s="25"/>
      <c r="BX43" s="25"/>
      <c r="BY43" s="26">
        <v>10.01</v>
      </c>
      <c r="BZ43" s="26">
        <v>727</v>
      </c>
      <c r="CA43" s="26">
        <f t="shared" si="9"/>
        <v>716.99</v>
      </c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7"/>
    </row>
    <row r="44" spans="1:90" ht="10.5" customHeight="1" hidden="1">
      <c r="A44" s="23" t="s">
        <v>95</v>
      </c>
      <c r="B44" s="49">
        <v>35263</v>
      </c>
      <c r="C44" s="49" t="s">
        <v>90</v>
      </c>
      <c r="D44" s="25" t="s">
        <v>97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 t="s">
        <v>98</v>
      </c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 t="str">
        <f t="shared" si="7"/>
        <v>ND</v>
      </c>
      <c r="BO44" s="25">
        <f t="shared" si="8"/>
        <v>2</v>
      </c>
      <c r="BP44" s="25" t="s">
        <v>91</v>
      </c>
      <c r="BQ44" s="25" t="s">
        <v>91</v>
      </c>
      <c r="BR44" s="25" t="s">
        <v>91</v>
      </c>
      <c r="BS44" s="25" t="s">
        <v>91</v>
      </c>
      <c r="BT44" s="25">
        <v>0.472</v>
      </c>
      <c r="BU44" s="25" t="s">
        <v>91</v>
      </c>
      <c r="BV44" s="25">
        <v>0.352</v>
      </c>
      <c r="BW44" s="25" t="s">
        <v>91</v>
      </c>
      <c r="BX44" s="25">
        <v>0.125</v>
      </c>
      <c r="BY44" s="26">
        <v>10.6</v>
      </c>
      <c r="BZ44" s="26">
        <v>727</v>
      </c>
      <c r="CA44" s="26">
        <f t="shared" si="9"/>
        <v>716.4</v>
      </c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7"/>
    </row>
    <row r="45" spans="1:90" ht="10.5" customHeight="1" hidden="1">
      <c r="A45" s="23" t="s">
        <v>95</v>
      </c>
      <c r="B45" s="49">
        <v>35362</v>
      </c>
      <c r="C45" s="49" t="s">
        <v>90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>
        <v>1.5</v>
      </c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>
        <f t="shared" si="7"/>
        <v>1.5</v>
      </c>
      <c r="BO45" s="25">
        <f t="shared" si="8"/>
        <v>1</v>
      </c>
      <c r="BP45" s="25"/>
      <c r="BQ45" s="25"/>
      <c r="BR45" s="25"/>
      <c r="BS45" s="25"/>
      <c r="BT45" s="25"/>
      <c r="BU45" s="25"/>
      <c r="BV45" s="25"/>
      <c r="BW45" s="25"/>
      <c r="BX45" s="25"/>
      <c r="BY45" s="26">
        <v>10.69</v>
      </c>
      <c r="BZ45" s="26">
        <v>727</v>
      </c>
      <c r="CA45" s="26">
        <f t="shared" si="9"/>
        <v>716.31</v>
      </c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7"/>
    </row>
    <row r="46" spans="1:90" ht="10.5" customHeight="1" hidden="1">
      <c r="A46" s="23" t="s">
        <v>95</v>
      </c>
      <c r="B46" s="49">
        <v>35565</v>
      </c>
      <c r="C46" s="49" t="s">
        <v>99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6"/>
      <c r="BZ46" s="26"/>
      <c r="CA46" s="26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7"/>
    </row>
    <row r="47" spans="1:90" ht="10.5" customHeight="1" hidden="1">
      <c r="A47" s="23"/>
      <c r="B47" s="49"/>
      <c r="C47" s="49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6"/>
      <c r="BZ47" s="26"/>
      <c r="CA47" s="26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7"/>
    </row>
    <row r="48" spans="1:90" ht="10.5" customHeight="1" hidden="1">
      <c r="A48" s="23"/>
      <c r="B48" s="49"/>
      <c r="C48" s="4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 t="str">
        <f t="shared" si="7"/>
        <v> </v>
      </c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6"/>
      <c r="BZ48" s="26"/>
      <c r="CA48" s="26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7"/>
    </row>
    <row r="49" spans="1:90" ht="10.5" customHeight="1" hidden="1">
      <c r="A49" s="23" t="s">
        <v>100</v>
      </c>
      <c r="B49" s="49">
        <v>31782</v>
      </c>
      <c r="C49" s="4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6">
        <f aca="true" t="shared" si="10" ref="BY49:BY55">IF(COUNTA(BZ49:CA49)=2,BZ49-CA49," ")</f>
        <v>75.25</v>
      </c>
      <c r="BZ49" s="26">
        <f aca="true" t="shared" si="11" ref="BZ49:BZ55">IF(COUNTA(CA49)=1,798.87," ")</f>
        <v>798.87</v>
      </c>
      <c r="CA49" s="26">
        <v>723.62</v>
      </c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7"/>
    </row>
    <row r="50" spans="1:90" ht="10.5" customHeight="1" hidden="1">
      <c r="A50" s="23" t="s">
        <v>100</v>
      </c>
      <c r="B50" s="49">
        <v>32010</v>
      </c>
      <c r="C50" s="4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6">
        <f t="shared" si="10"/>
        <v>75.25</v>
      </c>
      <c r="BZ50" s="26">
        <f t="shared" si="11"/>
        <v>798.87</v>
      </c>
      <c r="CA50" s="26">
        <v>723.62</v>
      </c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7"/>
    </row>
    <row r="51" spans="1:90" ht="10.5" customHeight="1" hidden="1">
      <c r="A51" s="23" t="s">
        <v>100</v>
      </c>
      <c r="B51" s="49">
        <v>32037</v>
      </c>
      <c r="C51" s="4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6">
        <f t="shared" si="10"/>
        <v>76.60000000000002</v>
      </c>
      <c r="BZ51" s="26">
        <f t="shared" si="11"/>
        <v>798.87</v>
      </c>
      <c r="CA51" s="26">
        <v>722.27</v>
      </c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7"/>
    </row>
    <row r="52" spans="1:90" ht="10.5" customHeight="1" hidden="1">
      <c r="A52" s="23" t="s">
        <v>100</v>
      </c>
      <c r="B52" s="49">
        <v>32072</v>
      </c>
      <c r="C52" s="4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6">
        <f t="shared" si="10"/>
        <v>77.25</v>
      </c>
      <c r="BZ52" s="26">
        <f t="shared" si="11"/>
        <v>798.87</v>
      </c>
      <c r="CA52" s="26">
        <v>721.62</v>
      </c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7"/>
    </row>
    <row r="53" spans="1:90" ht="10.5" customHeight="1" hidden="1">
      <c r="A53" s="23" t="s">
        <v>100</v>
      </c>
      <c r="B53" s="49">
        <v>32380</v>
      </c>
      <c r="C53" s="4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6">
        <f t="shared" si="10"/>
        <v>79.63</v>
      </c>
      <c r="BZ53" s="26">
        <f t="shared" si="11"/>
        <v>798.87</v>
      </c>
      <c r="CA53" s="26">
        <v>719.24</v>
      </c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7"/>
    </row>
    <row r="54" spans="1:90" ht="10.5" customHeight="1" hidden="1">
      <c r="A54" s="23" t="s">
        <v>100</v>
      </c>
      <c r="B54" s="49">
        <v>32714</v>
      </c>
      <c r="C54" s="4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 t="str">
        <f>IF(COUNTA(A54)=1,IF(SUM(D54:BM54)=0,"ND",SUM(D54:BM54))," ")</f>
        <v>ND</v>
      </c>
      <c r="BO54" s="25">
        <f aca="true" t="shared" si="12" ref="BO54:BO69">COUNTA(D54:BM54)</f>
        <v>0</v>
      </c>
      <c r="BP54" s="25" t="s">
        <v>91</v>
      </c>
      <c r="BQ54" s="25" t="s">
        <v>91</v>
      </c>
      <c r="BR54" s="25" t="s">
        <v>91</v>
      </c>
      <c r="BS54" s="25" t="s">
        <v>91</v>
      </c>
      <c r="BT54" s="25" t="s">
        <v>91</v>
      </c>
      <c r="BU54" s="25" t="s">
        <v>91</v>
      </c>
      <c r="BV54" s="25" t="s">
        <v>91</v>
      </c>
      <c r="BW54" s="25" t="s">
        <v>91</v>
      </c>
      <c r="BX54" s="25">
        <v>0.16</v>
      </c>
      <c r="BY54" s="26">
        <f t="shared" si="10"/>
        <v>80.06000000000006</v>
      </c>
      <c r="BZ54" s="26">
        <f t="shared" si="11"/>
        <v>798.87</v>
      </c>
      <c r="CA54" s="26">
        <v>718.81</v>
      </c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7"/>
    </row>
    <row r="55" spans="1:90" ht="10.5" customHeight="1" hidden="1">
      <c r="A55" s="23" t="s">
        <v>100</v>
      </c>
      <c r="B55" s="49">
        <v>32820</v>
      </c>
      <c r="C55" s="4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 t="str">
        <f>IF(COUNTA(A55)=1,IF(SUM(D55:BM55)=0,"ND",SUM(D55:BM55))," ")</f>
        <v>ND</v>
      </c>
      <c r="BO55" s="25">
        <f t="shared" si="12"/>
        <v>0</v>
      </c>
      <c r="BP55" s="25"/>
      <c r="BQ55" s="25"/>
      <c r="BR55" s="25"/>
      <c r="BS55" s="25"/>
      <c r="BT55" s="25"/>
      <c r="BU55" s="25"/>
      <c r="BV55" s="25"/>
      <c r="BW55" s="25"/>
      <c r="BX55" s="25"/>
      <c r="BY55" s="26">
        <f t="shared" si="10"/>
        <v>81.03999999999996</v>
      </c>
      <c r="BZ55" s="26">
        <f t="shared" si="11"/>
        <v>798.87</v>
      </c>
      <c r="CA55" s="26">
        <v>717.83</v>
      </c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7"/>
    </row>
    <row r="56" spans="1:90" ht="10.5" customHeight="1" hidden="1">
      <c r="A56" s="23" t="s">
        <v>100</v>
      </c>
      <c r="B56" s="49">
        <v>32981</v>
      </c>
      <c r="C56" s="4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25" t="str">
        <f>IF(COUNTA(A56)=1,IF(SUM(D56:BM56)=0,"ND",SUM(D56:BM56))," ")</f>
        <v>ND</v>
      </c>
      <c r="BO56" s="25">
        <f t="shared" si="12"/>
        <v>0</v>
      </c>
      <c r="BP56" s="19"/>
      <c r="BQ56" s="19"/>
      <c r="BR56" s="19"/>
      <c r="BS56" s="19"/>
      <c r="BT56" s="19"/>
      <c r="BU56" s="19"/>
      <c r="BV56" s="19"/>
      <c r="BW56" s="19"/>
      <c r="BX56" s="19"/>
      <c r="BY56" s="26">
        <f aca="true" t="shared" si="13" ref="BY56:BY66">IF(COUNTA(BZ56:CA56)=2,BZ56-CA56," ")</f>
        <v>81.5</v>
      </c>
      <c r="BZ56" s="26">
        <f aca="true" t="shared" si="14" ref="BZ56:BZ66">IF(COUNTA(CA56)=1,798.87," ")</f>
        <v>798.87</v>
      </c>
      <c r="CA56" s="26">
        <v>717.37</v>
      </c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7"/>
    </row>
    <row r="57" spans="1:90" ht="10.5" customHeight="1" hidden="1">
      <c r="A57" s="23" t="s">
        <v>100</v>
      </c>
      <c r="B57" s="49">
        <v>33078</v>
      </c>
      <c r="C57" s="4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25" t="str">
        <f>IF(COUNTA(A57)=1,IF(SUM(D57:BM57)=0,"ND",SUM(D57:BM57))," ")</f>
        <v>ND</v>
      </c>
      <c r="BO57" s="25">
        <f t="shared" si="12"/>
        <v>0</v>
      </c>
      <c r="BP57" s="19" t="s">
        <v>91</v>
      </c>
      <c r="BQ57" s="19">
        <v>0.2</v>
      </c>
      <c r="BR57" s="19" t="s">
        <v>91</v>
      </c>
      <c r="BS57" s="19" t="s">
        <v>91</v>
      </c>
      <c r="BT57" s="19" t="s">
        <v>91</v>
      </c>
      <c r="BU57" s="19" t="s">
        <v>91</v>
      </c>
      <c r="BV57" s="19" t="s">
        <v>91</v>
      </c>
      <c r="BW57" s="19" t="s">
        <v>91</v>
      </c>
      <c r="BX57" s="19">
        <v>0.16</v>
      </c>
      <c r="BY57" s="26">
        <f t="shared" si="13"/>
        <v>79.63</v>
      </c>
      <c r="BZ57" s="26">
        <f t="shared" si="14"/>
        <v>798.87</v>
      </c>
      <c r="CA57" s="26">
        <v>719.24</v>
      </c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7"/>
    </row>
    <row r="58" spans="1:90" ht="10.5" customHeight="1" hidden="1">
      <c r="A58" s="23" t="s">
        <v>100</v>
      </c>
      <c r="B58" s="49">
        <v>33190</v>
      </c>
      <c r="C58" s="4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>
        <v>0.8</v>
      </c>
      <c r="BE58" s="19"/>
      <c r="BF58" s="19"/>
      <c r="BG58" s="19"/>
      <c r="BH58" s="19"/>
      <c r="BI58" s="19"/>
      <c r="BJ58" s="19"/>
      <c r="BK58" s="19"/>
      <c r="BL58" s="19"/>
      <c r="BM58" s="19"/>
      <c r="BN58" s="25">
        <f aca="true" t="shared" si="15" ref="BN58:BN73">IF(COUNTA(A58)=1,IF(SUM(D58:BM58)=0,"ND",SUM(D58:BM58))," ")</f>
        <v>0.8</v>
      </c>
      <c r="BO58" s="25">
        <f t="shared" si="12"/>
        <v>1</v>
      </c>
      <c r="BP58" s="19"/>
      <c r="BQ58" s="19"/>
      <c r="BR58" s="19"/>
      <c r="BS58" s="19"/>
      <c r="BT58" s="19"/>
      <c r="BU58" s="19"/>
      <c r="BV58" s="19"/>
      <c r="BW58" s="19"/>
      <c r="BX58" s="19"/>
      <c r="BY58" s="26">
        <f t="shared" si="13"/>
        <v>80.25</v>
      </c>
      <c r="BZ58" s="26">
        <f t="shared" si="14"/>
        <v>798.87</v>
      </c>
      <c r="CA58" s="26">
        <v>718.62</v>
      </c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7"/>
    </row>
    <row r="59" spans="1:90" ht="10.5" customHeight="1" hidden="1">
      <c r="A59" s="23" t="s">
        <v>100</v>
      </c>
      <c r="B59" s="49">
        <v>33347</v>
      </c>
      <c r="C59" s="4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>
        <v>1.2</v>
      </c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25">
        <f t="shared" si="15"/>
        <v>1.2</v>
      </c>
      <c r="BO59" s="25">
        <f t="shared" si="12"/>
        <v>1</v>
      </c>
      <c r="BP59" s="19"/>
      <c r="BQ59" s="19"/>
      <c r="BR59" s="19"/>
      <c r="BS59" s="19"/>
      <c r="BT59" s="19"/>
      <c r="BU59" s="19"/>
      <c r="BV59" s="19"/>
      <c r="BW59" s="19"/>
      <c r="BX59" s="19"/>
      <c r="BY59" s="26">
        <f t="shared" si="13"/>
        <v>79.74000000000001</v>
      </c>
      <c r="BZ59" s="26">
        <f t="shared" si="14"/>
        <v>798.87</v>
      </c>
      <c r="CA59" s="26">
        <v>719.13</v>
      </c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7"/>
    </row>
    <row r="60" spans="1:90" ht="10.5" customHeight="1" hidden="1">
      <c r="A60" s="23" t="s">
        <v>100</v>
      </c>
      <c r="B60" s="49">
        <v>33448</v>
      </c>
      <c r="C60" s="4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>
        <v>2.7</v>
      </c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>
        <v>1.4</v>
      </c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25">
        <f t="shared" si="15"/>
        <v>4.1</v>
      </c>
      <c r="BO60" s="25">
        <f t="shared" si="12"/>
        <v>2</v>
      </c>
      <c r="BP60" s="19" t="s">
        <v>91</v>
      </c>
      <c r="BQ60" s="19">
        <v>0.2</v>
      </c>
      <c r="BR60" s="19" t="s">
        <v>91</v>
      </c>
      <c r="BS60" s="19" t="s">
        <v>91</v>
      </c>
      <c r="BT60" s="19">
        <v>0.2</v>
      </c>
      <c r="BU60" s="19" t="s">
        <v>91</v>
      </c>
      <c r="BV60" s="19" t="s">
        <v>91</v>
      </c>
      <c r="BW60" s="19" t="s">
        <v>91</v>
      </c>
      <c r="BX60" s="19">
        <v>0.16</v>
      </c>
      <c r="BY60" s="26" t="str">
        <f t="shared" si="13"/>
        <v> </v>
      </c>
      <c r="BZ60" s="26" t="str">
        <f t="shared" si="14"/>
        <v> </v>
      </c>
      <c r="CA60" s="26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7"/>
    </row>
    <row r="61" spans="1:90" ht="10.5" customHeight="1" hidden="1">
      <c r="A61" s="23" t="s">
        <v>100</v>
      </c>
      <c r="B61" s="49">
        <v>33557</v>
      </c>
      <c r="C61" s="4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25" t="str">
        <f t="shared" si="15"/>
        <v>ND</v>
      </c>
      <c r="BO61" s="25">
        <f t="shared" si="12"/>
        <v>0</v>
      </c>
      <c r="BP61" s="19"/>
      <c r="BQ61" s="19"/>
      <c r="BR61" s="19"/>
      <c r="BS61" s="19"/>
      <c r="BT61" s="19"/>
      <c r="BU61" s="19"/>
      <c r="BV61" s="19"/>
      <c r="BW61" s="19"/>
      <c r="BX61" s="19"/>
      <c r="BY61" s="26" t="str">
        <f t="shared" si="13"/>
        <v> </v>
      </c>
      <c r="BZ61" s="26" t="str">
        <f t="shared" si="14"/>
        <v> </v>
      </c>
      <c r="CA61" s="26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7"/>
    </row>
    <row r="62" spans="1:90" ht="10.5" customHeight="1" hidden="1">
      <c r="A62" s="23" t="s">
        <v>100</v>
      </c>
      <c r="B62" s="49">
        <v>33715</v>
      </c>
      <c r="C62" s="4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25" t="str">
        <f t="shared" si="15"/>
        <v>ND</v>
      </c>
      <c r="BO62" s="25">
        <f t="shared" si="12"/>
        <v>0</v>
      </c>
      <c r="BP62" s="19"/>
      <c r="BQ62" s="19">
        <v>8</v>
      </c>
      <c r="BR62" s="19"/>
      <c r="BS62" s="19"/>
      <c r="BT62" s="19"/>
      <c r="BU62" s="19"/>
      <c r="BV62" s="19"/>
      <c r="BW62" s="19"/>
      <c r="BX62" s="19"/>
      <c r="BY62" s="26">
        <f t="shared" si="13"/>
        <v>77.74000000000001</v>
      </c>
      <c r="BZ62" s="26">
        <f t="shared" si="14"/>
        <v>798.87</v>
      </c>
      <c r="CA62" s="26">
        <v>721.13</v>
      </c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7"/>
    </row>
    <row r="63" spans="1:90" ht="10.5" customHeight="1" hidden="1">
      <c r="A63" s="23" t="s">
        <v>100</v>
      </c>
      <c r="B63" s="49">
        <v>33795</v>
      </c>
      <c r="C63" s="4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25" t="str">
        <f t="shared" si="15"/>
        <v>ND</v>
      </c>
      <c r="BO63" s="25">
        <f t="shared" si="12"/>
        <v>0</v>
      </c>
      <c r="BP63" s="19" t="s">
        <v>91</v>
      </c>
      <c r="BQ63" s="19">
        <v>0.24</v>
      </c>
      <c r="BR63" s="19" t="s">
        <v>91</v>
      </c>
      <c r="BS63" s="19" t="s">
        <v>91</v>
      </c>
      <c r="BT63" s="19">
        <v>0.026</v>
      </c>
      <c r="BU63" s="19" t="s">
        <v>91</v>
      </c>
      <c r="BV63" s="19" t="s">
        <v>91</v>
      </c>
      <c r="BW63" s="19" t="s">
        <v>91</v>
      </c>
      <c r="BX63" s="19">
        <v>0.11</v>
      </c>
      <c r="BY63" s="26" t="str">
        <f t="shared" si="13"/>
        <v> </v>
      </c>
      <c r="BZ63" s="26" t="str">
        <f t="shared" si="14"/>
        <v> </v>
      </c>
      <c r="CA63" s="26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7"/>
    </row>
    <row r="64" spans="1:90" ht="10.5" customHeight="1" hidden="1">
      <c r="A64" s="23" t="s">
        <v>100</v>
      </c>
      <c r="B64" s="49">
        <v>33904</v>
      </c>
      <c r="C64" s="4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25" t="str">
        <f t="shared" si="15"/>
        <v>ND</v>
      </c>
      <c r="BO64" s="25">
        <f t="shared" si="12"/>
        <v>0</v>
      </c>
      <c r="BP64" s="19"/>
      <c r="BQ64" s="19"/>
      <c r="BR64" s="19"/>
      <c r="BS64" s="19"/>
      <c r="BT64" s="19"/>
      <c r="BU64" s="19"/>
      <c r="BV64" s="19"/>
      <c r="BW64" s="19"/>
      <c r="BX64" s="19"/>
      <c r="BY64" s="26">
        <f t="shared" si="13"/>
        <v>76.42999999999995</v>
      </c>
      <c r="BZ64" s="26">
        <f t="shared" si="14"/>
        <v>798.87</v>
      </c>
      <c r="CA64" s="26">
        <v>722.44</v>
      </c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7"/>
    </row>
    <row r="65" spans="1:90" ht="10.5" customHeight="1" hidden="1">
      <c r="A65" s="23" t="s">
        <v>100</v>
      </c>
      <c r="B65" s="18">
        <v>34176</v>
      </c>
      <c r="C65" s="49" t="s">
        <v>96</v>
      </c>
      <c r="D65" s="25"/>
      <c r="E65" s="25"/>
      <c r="F65" s="19"/>
      <c r="G65" s="19"/>
      <c r="H65" s="19"/>
      <c r="I65" s="19"/>
      <c r="J65" s="19"/>
      <c r="K65" s="19"/>
      <c r="L65" s="19"/>
      <c r="M65" s="25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25"/>
      <c r="Y65" s="19"/>
      <c r="Z65" s="25"/>
      <c r="AA65" s="19"/>
      <c r="AB65" s="19"/>
      <c r="AC65" s="19"/>
      <c r="AD65" s="19"/>
      <c r="AE65" s="25"/>
      <c r="AF65" s="25"/>
      <c r="AG65" s="19"/>
      <c r="AH65" s="25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25"/>
      <c r="BN65" s="25" t="str">
        <f t="shared" si="15"/>
        <v>ND</v>
      </c>
      <c r="BO65" s="25">
        <f t="shared" si="12"/>
        <v>0</v>
      </c>
      <c r="BP65" s="19" t="s">
        <v>91</v>
      </c>
      <c r="BQ65" s="19">
        <v>14</v>
      </c>
      <c r="BR65" s="19" t="s">
        <v>91</v>
      </c>
      <c r="BS65" s="19">
        <v>6</v>
      </c>
      <c r="BT65" s="25">
        <v>0.086</v>
      </c>
      <c r="BU65" s="19" t="s">
        <v>91</v>
      </c>
      <c r="BV65" s="19" t="s">
        <v>91</v>
      </c>
      <c r="BW65" s="19" t="s">
        <v>91</v>
      </c>
      <c r="BX65" s="19">
        <v>0.21</v>
      </c>
      <c r="BY65" s="26">
        <f t="shared" si="13"/>
        <v>71.59000000000003</v>
      </c>
      <c r="BZ65" s="26">
        <f t="shared" si="14"/>
        <v>798.87</v>
      </c>
      <c r="CA65" s="26">
        <v>727.28</v>
      </c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7"/>
    </row>
    <row r="66" spans="1:90" ht="10.5" customHeight="1" hidden="1">
      <c r="A66" s="23" t="s">
        <v>100</v>
      </c>
      <c r="B66" s="18">
        <v>34437</v>
      </c>
      <c r="C66" s="49" t="s">
        <v>90</v>
      </c>
      <c r="D66" s="25"/>
      <c r="E66" s="25"/>
      <c r="F66" s="19"/>
      <c r="G66" s="19"/>
      <c r="H66" s="19"/>
      <c r="I66" s="19"/>
      <c r="J66" s="19"/>
      <c r="K66" s="19"/>
      <c r="L66" s="19"/>
      <c r="M66" s="25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25"/>
      <c r="Y66" s="19"/>
      <c r="Z66" s="25"/>
      <c r="AA66" s="19"/>
      <c r="AB66" s="19"/>
      <c r="AC66" s="19"/>
      <c r="AD66" s="19"/>
      <c r="AE66" s="25"/>
      <c r="AF66" s="25"/>
      <c r="AG66" s="19"/>
      <c r="AH66" s="25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25"/>
      <c r="BN66" s="25" t="str">
        <f t="shared" si="15"/>
        <v>ND</v>
      </c>
      <c r="BO66" s="25">
        <f t="shared" si="12"/>
        <v>0</v>
      </c>
      <c r="BP66" s="19"/>
      <c r="BQ66" s="19"/>
      <c r="BR66" s="19"/>
      <c r="BS66" s="19"/>
      <c r="BT66" s="25"/>
      <c r="BU66" s="19"/>
      <c r="BV66" s="19"/>
      <c r="BW66" s="19"/>
      <c r="BX66" s="19"/>
      <c r="BY66" s="26">
        <f t="shared" si="13"/>
        <v>87.27999999999997</v>
      </c>
      <c r="BZ66" s="26">
        <f t="shared" si="14"/>
        <v>798.87</v>
      </c>
      <c r="CA66" s="26">
        <v>711.59</v>
      </c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7"/>
    </row>
    <row r="67" spans="1:90" ht="10.5" customHeight="1" hidden="1">
      <c r="A67" s="23" t="s">
        <v>100</v>
      </c>
      <c r="B67" s="49">
        <v>34535</v>
      </c>
      <c r="C67" s="49" t="s">
        <v>90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 t="str">
        <f t="shared" si="15"/>
        <v>ND</v>
      </c>
      <c r="BO67" s="25">
        <f t="shared" si="12"/>
        <v>0</v>
      </c>
      <c r="BP67" s="25" t="s">
        <v>91</v>
      </c>
      <c r="BQ67" s="25" t="s">
        <v>91</v>
      </c>
      <c r="BR67" s="25" t="s">
        <v>91</v>
      </c>
      <c r="BS67" s="25" t="s">
        <v>91</v>
      </c>
      <c r="BT67" s="25">
        <v>0.0282</v>
      </c>
      <c r="BU67" s="25" t="s">
        <v>91</v>
      </c>
      <c r="BV67" s="25" t="s">
        <v>91</v>
      </c>
      <c r="BW67" s="25" t="s">
        <v>91</v>
      </c>
      <c r="BX67" s="25">
        <v>0.138</v>
      </c>
      <c r="BY67" s="26">
        <v>73.98</v>
      </c>
      <c r="BZ67" s="26">
        <v>798.87</v>
      </c>
      <c r="CA67" s="26">
        <v>724.89</v>
      </c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7"/>
    </row>
    <row r="68" spans="1:90" ht="10.5" customHeight="1" hidden="1">
      <c r="A68" s="23" t="s">
        <v>100</v>
      </c>
      <c r="B68" s="49">
        <v>34634</v>
      </c>
      <c r="C68" s="49" t="s">
        <v>90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 t="str">
        <f t="shared" si="15"/>
        <v>ND</v>
      </c>
      <c r="BO68" s="25">
        <f t="shared" si="12"/>
        <v>0</v>
      </c>
      <c r="BP68" s="25"/>
      <c r="BQ68" s="25"/>
      <c r="BR68" s="25"/>
      <c r="BS68" s="25"/>
      <c r="BT68" s="25"/>
      <c r="BU68" s="25"/>
      <c r="BV68" s="25"/>
      <c r="BW68" s="25"/>
      <c r="BX68" s="25"/>
      <c r="BY68" s="26">
        <v>73.16</v>
      </c>
      <c r="BZ68" s="26">
        <v>798.87</v>
      </c>
      <c r="CA68" s="26">
        <f aca="true" t="shared" si="16" ref="CA68:CA79">+BZ68-BY68</f>
        <v>725.71</v>
      </c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7"/>
    </row>
    <row r="69" spans="1:90" ht="10.5" customHeight="1" hidden="1">
      <c r="A69" s="23" t="s">
        <v>100</v>
      </c>
      <c r="B69" s="49">
        <v>34821</v>
      </c>
      <c r="C69" s="49" t="s">
        <v>90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 t="str">
        <f t="shared" si="15"/>
        <v>ND</v>
      </c>
      <c r="BO69" s="25">
        <f t="shared" si="12"/>
        <v>0</v>
      </c>
      <c r="BP69" s="25"/>
      <c r="BQ69" s="25"/>
      <c r="BR69" s="25"/>
      <c r="BS69" s="25"/>
      <c r="BT69" s="25"/>
      <c r="BU69" s="25"/>
      <c r="BV69" s="25"/>
      <c r="BW69" s="25"/>
      <c r="BX69" s="25"/>
      <c r="BY69" s="26">
        <v>74.85</v>
      </c>
      <c r="BZ69" s="26">
        <v>798.87</v>
      </c>
      <c r="CA69" s="26">
        <f t="shared" si="16"/>
        <v>724.02</v>
      </c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7"/>
    </row>
    <row r="70" spans="1:90" ht="10.5" customHeight="1" hidden="1">
      <c r="A70" s="23" t="s">
        <v>100</v>
      </c>
      <c r="B70" s="49">
        <v>34900</v>
      </c>
      <c r="C70" s="49" t="s">
        <v>90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 t="str">
        <f t="shared" si="15"/>
        <v>ND</v>
      </c>
      <c r="BO70" s="25">
        <f aca="true" t="shared" si="17" ref="BO70:BO76">COUNTA(D70:BM70)</f>
        <v>0</v>
      </c>
      <c r="BP70" s="25" t="s">
        <v>91</v>
      </c>
      <c r="BQ70" s="25" t="s">
        <v>91</v>
      </c>
      <c r="BR70" s="25" t="s">
        <v>91</v>
      </c>
      <c r="BS70" s="25" t="s">
        <v>91</v>
      </c>
      <c r="BT70" s="25">
        <v>0.027</v>
      </c>
      <c r="BU70" s="25" t="s">
        <v>91</v>
      </c>
      <c r="BV70" s="25" t="s">
        <v>91</v>
      </c>
      <c r="BW70" s="25" t="s">
        <v>91</v>
      </c>
      <c r="BX70" s="25">
        <v>0.129</v>
      </c>
      <c r="BY70" s="26">
        <v>73.94</v>
      </c>
      <c r="BZ70" s="26">
        <v>798.87</v>
      </c>
      <c r="CA70" s="26">
        <f t="shared" si="16"/>
        <v>724.9300000000001</v>
      </c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7"/>
    </row>
    <row r="71" spans="1:90" ht="10.5" customHeight="1" hidden="1">
      <c r="A71" s="23" t="s">
        <v>100</v>
      </c>
      <c r="B71" s="49">
        <v>35002</v>
      </c>
      <c r="C71" s="49" t="s">
        <v>90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 t="str">
        <f t="shared" si="15"/>
        <v>ND</v>
      </c>
      <c r="BO71" s="25">
        <f t="shared" si="17"/>
        <v>0</v>
      </c>
      <c r="BP71" s="25"/>
      <c r="BQ71" s="25"/>
      <c r="BR71" s="25"/>
      <c r="BS71" s="25"/>
      <c r="BT71" s="25"/>
      <c r="BU71" s="25"/>
      <c r="BV71" s="25"/>
      <c r="BW71" s="25"/>
      <c r="BX71" s="25"/>
      <c r="BY71" s="26">
        <v>74.38</v>
      </c>
      <c r="BZ71" s="26">
        <v>798.87</v>
      </c>
      <c r="CA71" s="26">
        <f t="shared" si="16"/>
        <v>724.49</v>
      </c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7"/>
    </row>
    <row r="72" spans="1:90" ht="10.5" customHeight="1" hidden="1">
      <c r="A72" s="23" t="s">
        <v>100</v>
      </c>
      <c r="B72" s="49">
        <v>35180</v>
      </c>
      <c r="C72" s="49" t="s">
        <v>90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 t="str">
        <f t="shared" si="15"/>
        <v>ND</v>
      </c>
      <c r="BO72" s="25">
        <f t="shared" si="17"/>
        <v>0</v>
      </c>
      <c r="BP72" s="25"/>
      <c r="BQ72" s="25"/>
      <c r="BR72" s="25"/>
      <c r="BS72" s="25"/>
      <c r="BT72" s="25"/>
      <c r="BU72" s="25"/>
      <c r="BV72" s="25"/>
      <c r="BW72" s="25"/>
      <c r="BX72" s="25"/>
      <c r="BY72" s="26">
        <v>75.2</v>
      </c>
      <c r="BZ72" s="26">
        <v>798.87</v>
      </c>
      <c r="CA72" s="26">
        <f t="shared" si="16"/>
        <v>723.67</v>
      </c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7"/>
    </row>
    <row r="73" spans="1:90" ht="10.5" customHeight="1" hidden="1">
      <c r="A73" s="23" t="s">
        <v>100</v>
      </c>
      <c r="B73" s="49">
        <v>35263</v>
      </c>
      <c r="C73" s="49" t="s">
        <v>90</v>
      </c>
      <c r="D73" s="25" t="s">
        <v>101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 t="s">
        <v>102</v>
      </c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 t="str">
        <f t="shared" si="15"/>
        <v>ND</v>
      </c>
      <c r="BO73" s="25">
        <f t="shared" si="17"/>
        <v>2</v>
      </c>
      <c r="BP73" s="25" t="s">
        <v>91</v>
      </c>
      <c r="BQ73" s="25" t="s">
        <v>91</v>
      </c>
      <c r="BR73" s="25" t="s">
        <v>91</v>
      </c>
      <c r="BS73" s="25" t="s">
        <v>91</v>
      </c>
      <c r="BT73" s="25" t="s">
        <v>91</v>
      </c>
      <c r="BU73" s="25" t="s">
        <v>91</v>
      </c>
      <c r="BV73" s="25" t="s">
        <v>91</v>
      </c>
      <c r="BW73" s="25" t="s">
        <v>91</v>
      </c>
      <c r="BX73" s="25">
        <v>0.109</v>
      </c>
      <c r="BY73" s="26">
        <v>75.8</v>
      </c>
      <c r="BZ73" s="26">
        <v>798.87</v>
      </c>
      <c r="CA73" s="26">
        <f t="shared" si="16"/>
        <v>723.07</v>
      </c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7"/>
    </row>
    <row r="74" spans="1:90" ht="10.5" customHeight="1" hidden="1">
      <c r="A74" s="23" t="s">
        <v>100</v>
      </c>
      <c r="B74" s="49">
        <v>35362</v>
      </c>
      <c r="C74" s="49" t="s">
        <v>90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 t="str">
        <f>IF(COUNTA(A74)=1,IF(SUM(D74:BM74)=0,"ND",SUM(D74:BM74))," ")</f>
        <v>ND</v>
      </c>
      <c r="BO74" s="25">
        <f t="shared" si="17"/>
        <v>0</v>
      </c>
      <c r="BP74" s="25"/>
      <c r="BQ74" s="25"/>
      <c r="BR74" s="25"/>
      <c r="BS74" s="25"/>
      <c r="BT74" s="25"/>
      <c r="BU74" s="25"/>
      <c r="BV74" s="25"/>
      <c r="BW74" s="25"/>
      <c r="BX74" s="25"/>
      <c r="BY74" s="26">
        <v>76.33</v>
      </c>
      <c r="BZ74" s="26">
        <v>798.87</v>
      </c>
      <c r="CA74" s="26">
        <f t="shared" si="16"/>
        <v>722.54</v>
      </c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7"/>
    </row>
    <row r="75" spans="1:90" ht="10.5" customHeight="1" hidden="1">
      <c r="A75" s="23" t="s">
        <v>100</v>
      </c>
      <c r="B75" s="49">
        <v>35565</v>
      </c>
      <c r="C75" s="49" t="s">
        <v>90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 t="str">
        <f>IF(COUNTA(A75)=1,IF(SUM(D75:BM75)=0,"ND",SUM(D75:BM75))," ")</f>
        <v>ND</v>
      </c>
      <c r="BO75" s="25">
        <f t="shared" si="17"/>
        <v>0</v>
      </c>
      <c r="BP75" s="25"/>
      <c r="BQ75" s="25"/>
      <c r="BR75" s="25"/>
      <c r="BS75" s="25"/>
      <c r="BT75" s="25"/>
      <c r="BU75" s="25"/>
      <c r="BV75" s="25"/>
      <c r="BW75" s="25"/>
      <c r="BX75" s="25"/>
      <c r="BY75" s="26">
        <v>76.33</v>
      </c>
      <c r="BZ75" s="26">
        <v>798.87</v>
      </c>
      <c r="CA75" s="26">
        <f t="shared" si="16"/>
        <v>722.54</v>
      </c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7"/>
    </row>
    <row r="76" spans="1:90" ht="10.5" customHeight="1" hidden="1">
      <c r="A76" s="23" t="s">
        <v>100</v>
      </c>
      <c r="B76" s="49">
        <v>35643</v>
      </c>
      <c r="C76" s="49" t="s">
        <v>92</v>
      </c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 t="str">
        <f>IF(COUNTA(A76)=1,IF(SUM(D76:BM76)=0,"ND",SUM(D76:BM76))," ")</f>
        <v>ND</v>
      </c>
      <c r="BO76" s="25">
        <f t="shared" si="17"/>
        <v>0</v>
      </c>
      <c r="BP76" s="25"/>
      <c r="BQ76" s="25"/>
      <c r="BR76" s="25"/>
      <c r="BS76" s="25"/>
      <c r="BT76" s="25"/>
      <c r="BU76" s="25"/>
      <c r="BV76" s="25"/>
      <c r="BW76" s="25"/>
      <c r="BX76" s="25"/>
      <c r="BY76" s="26">
        <v>71.22</v>
      </c>
      <c r="BZ76" s="26">
        <v>798.87</v>
      </c>
      <c r="CA76" s="26">
        <f t="shared" si="16"/>
        <v>727.65</v>
      </c>
      <c r="CB76" s="25"/>
      <c r="CC76" s="25"/>
      <c r="CD76" s="25">
        <v>474</v>
      </c>
      <c r="CE76" s="25">
        <v>7.15</v>
      </c>
      <c r="CF76" s="25"/>
      <c r="CG76" s="25"/>
      <c r="CH76" s="25"/>
      <c r="CI76" s="25"/>
      <c r="CJ76" s="25"/>
      <c r="CK76" s="25"/>
      <c r="CL76" s="27"/>
    </row>
    <row r="77" spans="1:90" ht="10.5" customHeight="1" hidden="1">
      <c r="A77" s="23" t="s">
        <v>100</v>
      </c>
      <c r="B77" s="49">
        <v>35725</v>
      </c>
      <c r="C77" s="49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6">
        <v>73.68</v>
      </c>
      <c r="BZ77" s="26">
        <v>798.87</v>
      </c>
      <c r="CA77" s="26">
        <f t="shared" si="16"/>
        <v>725.19</v>
      </c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7"/>
    </row>
    <row r="78" spans="1:90" ht="10.5" customHeight="1" hidden="1">
      <c r="A78" s="23" t="s">
        <v>100</v>
      </c>
      <c r="B78" s="49">
        <v>35948</v>
      </c>
      <c r="C78" s="49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6">
        <v>72.87</v>
      </c>
      <c r="BZ78" s="26">
        <v>798.87</v>
      </c>
      <c r="CA78" s="26">
        <f t="shared" si="16"/>
        <v>726</v>
      </c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7"/>
    </row>
    <row r="79" spans="1:90" ht="10.5" customHeight="1" hidden="1">
      <c r="A79" s="23" t="s">
        <v>100</v>
      </c>
      <c r="B79" s="49">
        <v>36123</v>
      </c>
      <c r="C79" s="49" t="s">
        <v>94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>
        <v>1.5</v>
      </c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>
        <f>IF(COUNTA(A79)=1,IF(SUM(D79:BM79)=0,"ND",SUM(D79:BM79))," ")</f>
        <v>1.5</v>
      </c>
      <c r="BO79" s="25">
        <f>COUNTA(D79:BM79)</f>
        <v>1</v>
      </c>
      <c r="BP79" s="25" t="s">
        <v>91</v>
      </c>
      <c r="BQ79" s="25" t="s">
        <v>91</v>
      </c>
      <c r="BR79" s="25" t="s">
        <v>91</v>
      </c>
      <c r="BS79" s="25" t="s">
        <v>91</v>
      </c>
      <c r="BT79" s="25">
        <v>6.4</v>
      </c>
      <c r="BU79" s="25" t="s">
        <v>91</v>
      </c>
      <c r="BV79" s="25">
        <v>0.28</v>
      </c>
      <c r="BW79" s="25" t="s">
        <v>91</v>
      </c>
      <c r="BX79" s="25">
        <v>0.31</v>
      </c>
      <c r="BY79" s="26">
        <v>73.53</v>
      </c>
      <c r="BZ79" s="26">
        <v>798.87</v>
      </c>
      <c r="CA79" s="26">
        <f t="shared" si="16"/>
        <v>725.34</v>
      </c>
      <c r="CB79" s="25"/>
      <c r="CC79" s="25"/>
      <c r="CD79" s="25">
        <v>739</v>
      </c>
      <c r="CE79" s="25">
        <v>7.15</v>
      </c>
      <c r="CF79" s="25"/>
      <c r="CG79" s="25"/>
      <c r="CH79" s="25"/>
      <c r="CI79" s="25"/>
      <c r="CJ79" s="25"/>
      <c r="CK79" s="25"/>
      <c r="CL79" s="27"/>
    </row>
    <row r="80" spans="1:90" ht="10.5" customHeight="1">
      <c r="A80" s="23" t="s">
        <v>100</v>
      </c>
      <c r="B80" s="49">
        <v>36397</v>
      </c>
      <c r="C80" s="49" t="s">
        <v>103</v>
      </c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 t="str">
        <f>IF(COUNTA(A80)=1,IF(SUM(D80:BM80)=0,"ND",SUM(D80:BM80))," ")</f>
        <v>ND</v>
      </c>
      <c r="BO80" s="25">
        <f>COUNTA(D80:BM80)</f>
        <v>0</v>
      </c>
      <c r="BP80" s="25" t="s">
        <v>104</v>
      </c>
      <c r="BQ80" s="25">
        <v>0.1</v>
      </c>
      <c r="BR80" s="25" t="s">
        <v>105</v>
      </c>
      <c r="BS80" s="25" t="s">
        <v>106</v>
      </c>
      <c r="BT80" s="25">
        <v>2.6</v>
      </c>
      <c r="BU80" s="25">
        <v>2.2</v>
      </c>
      <c r="BV80" s="25">
        <v>0.34</v>
      </c>
      <c r="BW80" s="25" t="s">
        <v>107</v>
      </c>
      <c r="BX80" s="25">
        <v>0.18</v>
      </c>
      <c r="BY80" s="26">
        <v>73.07</v>
      </c>
      <c r="BZ80" s="26">
        <v>798.87</v>
      </c>
      <c r="CA80" s="26">
        <f>+BZ80-BY80</f>
        <v>725.8</v>
      </c>
      <c r="CB80" s="25">
        <v>6.1</v>
      </c>
      <c r="CC80" s="25">
        <v>19</v>
      </c>
      <c r="CD80" s="25">
        <v>646</v>
      </c>
      <c r="CE80" s="25">
        <v>6.98</v>
      </c>
      <c r="CF80" s="25"/>
      <c r="CG80" s="25"/>
      <c r="CH80" s="25"/>
      <c r="CI80" s="25"/>
      <c r="CJ80" s="25"/>
      <c r="CK80" s="25"/>
      <c r="CL80" s="27"/>
    </row>
    <row r="81" spans="1:90" ht="10.5" customHeight="1">
      <c r="A81" s="23" t="s">
        <v>100</v>
      </c>
      <c r="B81" s="49">
        <v>36767</v>
      </c>
      <c r="C81" s="49" t="s">
        <v>112</v>
      </c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 t="str">
        <f>IF(COUNTA(A81)=1,IF(SUM(D81:BM81)=0,"ND",SUM(D81:BM81))," ")</f>
        <v>ND</v>
      </c>
      <c r="BO81" s="25">
        <f>COUNTA(D81:BM81)</f>
        <v>0</v>
      </c>
      <c r="BP81" s="25" t="s">
        <v>170</v>
      </c>
      <c r="BQ81" s="25">
        <v>0.13</v>
      </c>
      <c r="BR81" s="25" t="s">
        <v>172</v>
      </c>
      <c r="BS81" s="25" t="s">
        <v>106</v>
      </c>
      <c r="BT81" s="25">
        <v>6.2</v>
      </c>
      <c r="BU81" s="25" t="s">
        <v>170</v>
      </c>
      <c r="BV81" s="25">
        <v>0.94</v>
      </c>
      <c r="BW81" s="25" t="s">
        <v>107</v>
      </c>
      <c r="BX81" s="25">
        <v>0.33</v>
      </c>
      <c r="BY81" s="8">
        <v>76.88</v>
      </c>
      <c r="BZ81" s="26">
        <v>798.87</v>
      </c>
      <c r="CA81" s="26">
        <f>+BZ81-BY81</f>
        <v>721.99</v>
      </c>
      <c r="CB81" s="9">
        <v>2.2</v>
      </c>
      <c r="CC81" s="10">
        <v>30.1</v>
      </c>
      <c r="CD81" s="10">
        <v>820</v>
      </c>
      <c r="CE81" s="9">
        <v>6.14</v>
      </c>
      <c r="CF81" s="25">
        <v>33</v>
      </c>
      <c r="CG81" s="25">
        <v>640</v>
      </c>
      <c r="CH81" s="25">
        <v>85</v>
      </c>
      <c r="CI81" s="25">
        <v>27</v>
      </c>
      <c r="CJ81" s="25">
        <v>0.02</v>
      </c>
      <c r="CK81" s="25">
        <v>2.4</v>
      </c>
      <c r="CL81" s="27" t="s">
        <v>107</v>
      </c>
    </row>
    <row r="82" spans="1:90" ht="10.5" customHeight="1">
      <c r="A82" s="23"/>
      <c r="B82" s="49"/>
      <c r="C82" s="49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6"/>
      <c r="BZ82" s="26"/>
      <c r="CA82" s="26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7"/>
    </row>
    <row r="83" spans="1:90" ht="10.5" customHeight="1">
      <c r="A83" s="23"/>
      <c r="B83" s="49"/>
      <c r="C83" s="49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6"/>
      <c r="BZ83" s="26"/>
      <c r="CA83" s="26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7"/>
    </row>
    <row r="84" spans="1:90" ht="10.5" customHeight="1" hidden="1">
      <c r="A84" s="23" t="s">
        <v>108</v>
      </c>
      <c r="B84" s="49">
        <v>31782</v>
      </c>
      <c r="C84" s="49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6">
        <f aca="true" t="shared" si="18" ref="BY84:BY91">IF(COUNTA(BZ84:CA84)=2,BZ84-CA84," ")</f>
        <v>50.789999999999964</v>
      </c>
      <c r="BZ84" s="26">
        <f aca="true" t="shared" si="19" ref="BZ84:BZ91">IF(COUNTA(CA84)=1,769.5," ")</f>
        <v>769.5</v>
      </c>
      <c r="CA84" s="26">
        <v>718.71</v>
      </c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7"/>
    </row>
    <row r="85" spans="1:90" ht="10.5" customHeight="1" hidden="1">
      <c r="A85" s="23" t="s">
        <v>108</v>
      </c>
      <c r="B85" s="49">
        <v>32010</v>
      </c>
      <c r="C85" s="49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6">
        <f t="shared" si="18"/>
        <v>50.710000000000036</v>
      </c>
      <c r="BZ85" s="26">
        <f t="shared" si="19"/>
        <v>769.5</v>
      </c>
      <c r="CA85" s="26">
        <v>718.79</v>
      </c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7"/>
    </row>
    <row r="86" spans="1:90" ht="10.5" customHeight="1" hidden="1">
      <c r="A86" s="23" t="s">
        <v>108</v>
      </c>
      <c r="B86" s="49">
        <v>32037</v>
      </c>
      <c r="C86" s="49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6">
        <f t="shared" si="18"/>
        <v>51.60000000000002</v>
      </c>
      <c r="BZ86" s="26">
        <f t="shared" si="19"/>
        <v>769.5</v>
      </c>
      <c r="CA86" s="26">
        <v>717.9</v>
      </c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7"/>
    </row>
    <row r="87" spans="1:90" ht="10.5" customHeight="1" hidden="1">
      <c r="A87" s="23" t="s">
        <v>108</v>
      </c>
      <c r="B87" s="49">
        <v>32072</v>
      </c>
      <c r="C87" s="49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6">
        <f t="shared" si="18"/>
        <v>51.860000000000014</v>
      </c>
      <c r="BZ87" s="26">
        <f t="shared" si="19"/>
        <v>769.5</v>
      </c>
      <c r="CA87" s="26">
        <v>717.64</v>
      </c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7"/>
    </row>
    <row r="88" spans="1:90" ht="10.5" customHeight="1" hidden="1">
      <c r="A88" s="23" t="s">
        <v>108</v>
      </c>
      <c r="B88" s="49">
        <v>32385</v>
      </c>
      <c r="C88" s="49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6">
        <f t="shared" si="18"/>
        <v>53.40999999999997</v>
      </c>
      <c r="BZ88" s="26">
        <f t="shared" si="19"/>
        <v>769.5</v>
      </c>
      <c r="CA88" s="26">
        <v>716.09</v>
      </c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7"/>
    </row>
    <row r="89" spans="1:90" ht="10.5" customHeight="1" hidden="1">
      <c r="A89" s="23" t="s">
        <v>108</v>
      </c>
      <c r="B89" s="49">
        <v>32468</v>
      </c>
      <c r="C89" s="49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6">
        <f t="shared" si="18"/>
        <v>53.809999999999945</v>
      </c>
      <c r="BZ89" s="26">
        <f t="shared" si="19"/>
        <v>769.5</v>
      </c>
      <c r="CA89" s="26">
        <v>715.69</v>
      </c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7"/>
    </row>
    <row r="90" spans="1:90" ht="10.5" customHeight="1" hidden="1">
      <c r="A90" s="23" t="s">
        <v>108</v>
      </c>
      <c r="B90" s="49">
        <v>32714</v>
      </c>
      <c r="C90" s="49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>
        <v>70</v>
      </c>
      <c r="Z90" s="25">
        <v>24</v>
      </c>
      <c r="AA90" s="25"/>
      <c r="AB90" s="25">
        <v>1.1</v>
      </c>
      <c r="AC90" s="25"/>
      <c r="AD90" s="25"/>
      <c r="AE90" s="25">
        <v>61</v>
      </c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>
        <v>14</v>
      </c>
      <c r="AU90" s="25"/>
      <c r="AV90" s="25"/>
      <c r="AW90" s="25"/>
      <c r="AX90" s="25"/>
      <c r="AY90" s="25">
        <v>50</v>
      </c>
      <c r="AZ90" s="25"/>
      <c r="BA90" s="25"/>
      <c r="BB90" s="25">
        <v>25</v>
      </c>
      <c r="BC90" s="25"/>
      <c r="BD90" s="25">
        <v>4</v>
      </c>
      <c r="BE90" s="25">
        <v>25</v>
      </c>
      <c r="BF90" s="25"/>
      <c r="BG90" s="25">
        <v>1.7</v>
      </c>
      <c r="BH90" s="25"/>
      <c r="BI90" s="25"/>
      <c r="BJ90" s="25"/>
      <c r="BK90" s="25"/>
      <c r="BL90" s="25"/>
      <c r="BM90" s="25"/>
      <c r="BN90" s="25">
        <f aca="true" t="shared" si="20" ref="BN90:BN117">IF(COUNTA(A90)=1,IF(SUM(D90:BM90)=0,"ND",SUM(D90:BM90))," ")</f>
        <v>275.8</v>
      </c>
      <c r="BO90" s="25">
        <f aca="true" t="shared" si="21" ref="BO90:BO105">COUNTA(D90:BM90)</f>
        <v>10</v>
      </c>
      <c r="BP90" s="25" t="s">
        <v>91</v>
      </c>
      <c r="BQ90" s="25" t="s">
        <v>91</v>
      </c>
      <c r="BR90" s="25" t="s">
        <v>91</v>
      </c>
      <c r="BS90" s="25" t="s">
        <v>91</v>
      </c>
      <c r="BT90" s="25">
        <v>0.19</v>
      </c>
      <c r="BU90" s="25" t="s">
        <v>91</v>
      </c>
      <c r="BV90" s="25">
        <v>0.01</v>
      </c>
      <c r="BW90" s="25" t="s">
        <v>91</v>
      </c>
      <c r="BX90" s="25">
        <v>0.21</v>
      </c>
      <c r="BY90" s="26">
        <f t="shared" si="18"/>
        <v>53.27999999999997</v>
      </c>
      <c r="BZ90" s="26">
        <f t="shared" si="19"/>
        <v>769.5</v>
      </c>
      <c r="CA90" s="26">
        <v>716.22</v>
      </c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7"/>
    </row>
    <row r="91" spans="1:90" ht="10.5" customHeight="1" hidden="1">
      <c r="A91" s="23" t="s">
        <v>108</v>
      </c>
      <c r="B91" s="49">
        <v>32820</v>
      </c>
      <c r="C91" s="49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>
        <v>1.7</v>
      </c>
      <c r="P91" s="25"/>
      <c r="Q91" s="25"/>
      <c r="R91" s="25"/>
      <c r="S91" s="25"/>
      <c r="T91" s="25"/>
      <c r="U91" s="25"/>
      <c r="V91" s="25"/>
      <c r="W91" s="25"/>
      <c r="X91" s="25"/>
      <c r="Y91" s="25">
        <v>180</v>
      </c>
      <c r="Z91" s="25">
        <v>13</v>
      </c>
      <c r="AA91" s="25"/>
      <c r="AB91" s="25">
        <v>1.2</v>
      </c>
      <c r="AC91" s="25">
        <v>0.5</v>
      </c>
      <c r="AD91" s="25"/>
      <c r="AE91" s="25">
        <v>60</v>
      </c>
      <c r="AF91" s="25">
        <v>0.5</v>
      </c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>
        <v>5.8</v>
      </c>
      <c r="AU91" s="25"/>
      <c r="AV91" s="25"/>
      <c r="AW91" s="25"/>
      <c r="AX91" s="25"/>
      <c r="AY91" s="25">
        <v>59</v>
      </c>
      <c r="AZ91" s="25"/>
      <c r="BA91" s="25"/>
      <c r="BB91" s="25">
        <v>21</v>
      </c>
      <c r="BC91" s="25"/>
      <c r="BD91" s="25">
        <v>3.4</v>
      </c>
      <c r="BE91" s="25">
        <v>25</v>
      </c>
      <c r="BF91" s="25"/>
      <c r="BG91" s="25"/>
      <c r="BH91" s="25"/>
      <c r="BI91" s="25"/>
      <c r="BJ91" s="25"/>
      <c r="BK91" s="25"/>
      <c r="BL91" s="25"/>
      <c r="BM91" s="25"/>
      <c r="BN91" s="25">
        <f t="shared" si="20"/>
        <v>371.09999999999997</v>
      </c>
      <c r="BO91" s="25">
        <f t="shared" si="21"/>
        <v>12</v>
      </c>
      <c r="BP91" s="25"/>
      <c r="BQ91" s="25"/>
      <c r="BR91" s="25"/>
      <c r="BS91" s="25"/>
      <c r="BT91" s="25"/>
      <c r="BU91" s="25"/>
      <c r="BV91" s="25"/>
      <c r="BW91" s="25"/>
      <c r="BX91" s="25"/>
      <c r="BY91" s="26">
        <f t="shared" si="18"/>
        <v>54</v>
      </c>
      <c r="BZ91" s="26">
        <f t="shared" si="19"/>
        <v>769.5</v>
      </c>
      <c r="CA91" s="26">
        <v>715.5</v>
      </c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7"/>
    </row>
    <row r="92" spans="1:90" ht="10.5" customHeight="1" hidden="1">
      <c r="A92" s="23" t="s">
        <v>108</v>
      </c>
      <c r="B92" s="18">
        <v>32981</v>
      </c>
      <c r="C92" s="49"/>
      <c r="D92" s="25"/>
      <c r="E92" s="25"/>
      <c r="F92" s="19"/>
      <c r="G92" s="19"/>
      <c r="H92" s="19"/>
      <c r="I92" s="19"/>
      <c r="J92" s="19"/>
      <c r="K92" s="19"/>
      <c r="L92" s="19"/>
      <c r="M92" s="25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25"/>
      <c r="Y92" s="19">
        <v>115</v>
      </c>
      <c r="Z92" s="25">
        <v>11</v>
      </c>
      <c r="AA92" s="19"/>
      <c r="AB92" s="19">
        <v>1.1</v>
      </c>
      <c r="AC92" s="19"/>
      <c r="AD92" s="19"/>
      <c r="AE92" s="25">
        <v>50</v>
      </c>
      <c r="AF92" s="25">
        <v>0.6</v>
      </c>
      <c r="AG92" s="19"/>
      <c r="AH92" s="25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>
        <v>4.3</v>
      </c>
      <c r="AU92" s="19"/>
      <c r="AV92" s="19"/>
      <c r="AW92" s="19"/>
      <c r="AX92" s="19"/>
      <c r="AY92" s="19">
        <v>38</v>
      </c>
      <c r="AZ92" s="19"/>
      <c r="BA92" s="19"/>
      <c r="BB92" s="19">
        <v>15</v>
      </c>
      <c r="BC92" s="19"/>
      <c r="BD92" s="19">
        <v>2.9</v>
      </c>
      <c r="BE92" s="19">
        <v>25</v>
      </c>
      <c r="BF92" s="19"/>
      <c r="BG92" s="19"/>
      <c r="BH92" s="19"/>
      <c r="BI92" s="19"/>
      <c r="BJ92" s="19"/>
      <c r="BK92" s="19"/>
      <c r="BL92" s="19"/>
      <c r="BM92" s="25"/>
      <c r="BN92" s="25">
        <f t="shared" si="20"/>
        <v>262.9</v>
      </c>
      <c r="BO92" s="25">
        <f t="shared" si="21"/>
        <v>10</v>
      </c>
      <c r="BP92" s="19"/>
      <c r="BQ92" s="19"/>
      <c r="BR92" s="19"/>
      <c r="BS92" s="19"/>
      <c r="BT92" s="25"/>
      <c r="BU92" s="19"/>
      <c r="BV92" s="19"/>
      <c r="BW92" s="19"/>
      <c r="BX92" s="19"/>
      <c r="BY92" s="26">
        <f aca="true" t="shared" si="22" ref="BY92:BY105">IF(COUNTA(BZ92:CA92)=2,BZ92-CA92," ")</f>
        <v>54.26999999999998</v>
      </c>
      <c r="BZ92" s="26">
        <f aca="true" t="shared" si="23" ref="BZ92:BZ105">IF(COUNTA(CA92)=1,769.5," ")</f>
        <v>769.5</v>
      </c>
      <c r="CA92" s="26">
        <v>715.23</v>
      </c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7"/>
    </row>
    <row r="93" spans="1:90" ht="10.5" customHeight="1" hidden="1">
      <c r="A93" s="23" t="s">
        <v>108</v>
      </c>
      <c r="B93" s="18">
        <v>33078</v>
      </c>
      <c r="C93" s="49"/>
      <c r="D93" s="25"/>
      <c r="E93" s="25"/>
      <c r="F93" s="19"/>
      <c r="G93" s="19"/>
      <c r="H93" s="19"/>
      <c r="I93" s="19"/>
      <c r="J93" s="19"/>
      <c r="K93" s="19"/>
      <c r="L93" s="19"/>
      <c r="M93" s="25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25"/>
      <c r="Y93" s="19">
        <v>11</v>
      </c>
      <c r="Z93" s="25">
        <v>1.6</v>
      </c>
      <c r="AA93" s="19"/>
      <c r="AB93" s="19"/>
      <c r="AC93" s="19"/>
      <c r="AD93" s="19"/>
      <c r="AE93" s="25">
        <v>4.1</v>
      </c>
      <c r="AF93" s="25"/>
      <c r="AG93" s="19"/>
      <c r="AH93" s="25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>
        <v>1.5</v>
      </c>
      <c r="AU93" s="19"/>
      <c r="AV93" s="19"/>
      <c r="AW93" s="19"/>
      <c r="AX93" s="19"/>
      <c r="AY93" s="19">
        <v>6</v>
      </c>
      <c r="AZ93" s="19"/>
      <c r="BA93" s="19"/>
      <c r="BB93" s="19">
        <v>2.4</v>
      </c>
      <c r="BC93" s="19"/>
      <c r="BD93" s="19">
        <v>0.9</v>
      </c>
      <c r="BE93" s="19">
        <v>6.2</v>
      </c>
      <c r="BF93" s="19"/>
      <c r="BG93" s="19"/>
      <c r="BH93" s="19"/>
      <c r="BI93" s="19"/>
      <c r="BJ93" s="19"/>
      <c r="BK93" s="19"/>
      <c r="BL93" s="19"/>
      <c r="BM93" s="25"/>
      <c r="BN93" s="25">
        <f t="shared" si="20"/>
        <v>33.699999999999996</v>
      </c>
      <c r="BO93" s="25">
        <f t="shared" si="21"/>
        <v>8</v>
      </c>
      <c r="BP93" s="19" t="s">
        <v>91</v>
      </c>
      <c r="BQ93" s="19">
        <v>0.1</v>
      </c>
      <c r="BR93" s="19" t="s">
        <v>91</v>
      </c>
      <c r="BS93" s="19" t="s">
        <v>91</v>
      </c>
      <c r="BT93" s="25">
        <v>0.1</v>
      </c>
      <c r="BU93" s="19" t="s">
        <v>91</v>
      </c>
      <c r="BV93" s="19" t="s">
        <v>91</v>
      </c>
      <c r="BW93" s="19" t="s">
        <v>91</v>
      </c>
      <c r="BX93" s="19">
        <v>0.19</v>
      </c>
      <c r="BY93" s="26">
        <f t="shared" si="22"/>
        <v>52.65999999999997</v>
      </c>
      <c r="BZ93" s="26">
        <f t="shared" si="23"/>
        <v>769.5</v>
      </c>
      <c r="CA93" s="26">
        <v>716.84</v>
      </c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7"/>
    </row>
    <row r="94" spans="1:90" ht="10.5" customHeight="1" hidden="1">
      <c r="A94" s="23" t="s">
        <v>108</v>
      </c>
      <c r="B94" s="18">
        <v>33190</v>
      </c>
      <c r="C94" s="49"/>
      <c r="D94" s="25"/>
      <c r="E94" s="25"/>
      <c r="F94" s="19"/>
      <c r="G94" s="19"/>
      <c r="H94" s="19"/>
      <c r="I94" s="19"/>
      <c r="J94" s="19"/>
      <c r="K94" s="19"/>
      <c r="L94" s="19"/>
      <c r="M94" s="25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25"/>
      <c r="Y94" s="19">
        <v>52</v>
      </c>
      <c r="Z94" s="25">
        <v>19</v>
      </c>
      <c r="AA94" s="19"/>
      <c r="AB94" s="19">
        <v>2.8</v>
      </c>
      <c r="AC94" s="19"/>
      <c r="AD94" s="19"/>
      <c r="AE94" s="25">
        <v>50</v>
      </c>
      <c r="AF94" s="25"/>
      <c r="AG94" s="19"/>
      <c r="AH94" s="25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>
        <v>76</v>
      </c>
      <c r="AZ94" s="19"/>
      <c r="BA94" s="19"/>
      <c r="BB94" s="19">
        <v>25</v>
      </c>
      <c r="BC94" s="19"/>
      <c r="BD94" s="19">
        <v>4.8</v>
      </c>
      <c r="BE94" s="19">
        <v>59</v>
      </c>
      <c r="BF94" s="19"/>
      <c r="BG94" s="19"/>
      <c r="BH94" s="19"/>
      <c r="BI94" s="19"/>
      <c r="BJ94" s="19"/>
      <c r="BK94" s="19"/>
      <c r="BL94" s="19"/>
      <c r="BM94" s="25"/>
      <c r="BN94" s="25">
        <f t="shared" si="20"/>
        <v>288.6</v>
      </c>
      <c r="BO94" s="25">
        <f t="shared" si="21"/>
        <v>8</v>
      </c>
      <c r="BP94" s="19"/>
      <c r="BQ94" s="19"/>
      <c r="BR94" s="19"/>
      <c r="BS94" s="19"/>
      <c r="BT94" s="25"/>
      <c r="BU94" s="19"/>
      <c r="BV94" s="19"/>
      <c r="BW94" s="19"/>
      <c r="BX94" s="19"/>
      <c r="BY94" s="26">
        <f t="shared" si="22"/>
        <v>53.32000000000005</v>
      </c>
      <c r="BZ94" s="26">
        <f t="shared" si="23"/>
        <v>769.5</v>
      </c>
      <c r="CA94" s="26">
        <v>716.18</v>
      </c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7"/>
    </row>
    <row r="95" spans="1:90" ht="10.5" customHeight="1" hidden="1">
      <c r="A95" s="23" t="s">
        <v>108</v>
      </c>
      <c r="B95" s="18">
        <v>33347</v>
      </c>
      <c r="C95" s="49"/>
      <c r="D95" s="25"/>
      <c r="E95" s="25"/>
      <c r="F95" s="19"/>
      <c r="G95" s="19"/>
      <c r="H95" s="19"/>
      <c r="I95" s="19"/>
      <c r="J95" s="19"/>
      <c r="K95" s="19"/>
      <c r="L95" s="19"/>
      <c r="M95" s="25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25"/>
      <c r="Y95" s="19">
        <v>52</v>
      </c>
      <c r="Z95" s="25">
        <v>10</v>
      </c>
      <c r="AA95" s="19"/>
      <c r="AB95" s="19"/>
      <c r="AC95" s="19"/>
      <c r="AD95" s="19"/>
      <c r="AE95" s="25">
        <v>28</v>
      </c>
      <c r="AF95" s="25"/>
      <c r="AG95" s="19"/>
      <c r="AH95" s="25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>
        <v>45</v>
      </c>
      <c r="AZ95" s="19"/>
      <c r="BA95" s="19"/>
      <c r="BB95" s="19">
        <v>15</v>
      </c>
      <c r="BC95" s="19"/>
      <c r="BD95" s="19"/>
      <c r="BE95" s="19">
        <v>25</v>
      </c>
      <c r="BF95" s="19"/>
      <c r="BG95" s="19"/>
      <c r="BH95" s="19"/>
      <c r="BI95" s="19"/>
      <c r="BJ95" s="19"/>
      <c r="BK95" s="19"/>
      <c r="BL95" s="19"/>
      <c r="BM95" s="25"/>
      <c r="BN95" s="25">
        <f t="shared" si="20"/>
        <v>175</v>
      </c>
      <c r="BO95" s="25">
        <f t="shared" si="21"/>
        <v>6</v>
      </c>
      <c r="BP95" s="19"/>
      <c r="BQ95" s="19"/>
      <c r="BR95" s="19"/>
      <c r="BS95" s="19"/>
      <c r="BT95" s="25"/>
      <c r="BU95" s="19"/>
      <c r="BV95" s="19"/>
      <c r="BW95" s="19"/>
      <c r="BX95" s="19"/>
      <c r="BY95" s="26">
        <f t="shared" si="22"/>
        <v>52.39999999999998</v>
      </c>
      <c r="BZ95" s="26">
        <f t="shared" si="23"/>
        <v>769.5</v>
      </c>
      <c r="CA95" s="26">
        <v>717.1</v>
      </c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7"/>
    </row>
    <row r="96" spans="1:90" ht="10.5" customHeight="1" hidden="1">
      <c r="A96" s="23" t="s">
        <v>108</v>
      </c>
      <c r="B96" s="18">
        <v>33448</v>
      </c>
      <c r="C96" s="49"/>
      <c r="D96" s="25"/>
      <c r="E96" s="25"/>
      <c r="F96" s="19"/>
      <c r="G96" s="19"/>
      <c r="H96" s="19"/>
      <c r="I96" s="19"/>
      <c r="J96" s="19"/>
      <c r="K96" s="19"/>
      <c r="L96" s="19"/>
      <c r="M96" s="25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25"/>
      <c r="Y96" s="19">
        <v>51</v>
      </c>
      <c r="Z96" s="25">
        <v>17</v>
      </c>
      <c r="AA96" s="19">
        <v>0.2</v>
      </c>
      <c r="AB96" s="19">
        <v>2</v>
      </c>
      <c r="AC96" s="19"/>
      <c r="AD96" s="19"/>
      <c r="AE96" s="25">
        <v>40</v>
      </c>
      <c r="AF96" s="25">
        <v>0.6</v>
      </c>
      <c r="AG96" s="19"/>
      <c r="AH96" s="25"/>
      <c r="AI96" s="19"/>
      <c r="AJ96" s="19"/>
      <c r="AK96" s="19"/>
      <c r="AL96" s="19"/>
      <c r="AM96" s="19">
        <v>0.5</v>
      </c>
      <c r="AN96" s="19"/>
      <c r="AO96" s="19"/>
      <c r="AP96" s="19"/>
      <c r="AQ96" s="19"/>
      <c r="AR96" s="19"/>
      <c r="AS96" s="19"/>
      <c r="AT96" s="19">
        <v>1.9</v>
      </c>
      <c r="AU96" s="19"/>
      <c r="AV96" s="19"/>
      <c r="AW96" s="19"/>
      <c r="AX96" s="19"/>
      <c r="AY96" s="19">
        <v>72</v>
      </c>
      <c r="AZ96" s="19"/>
      <c r="BA96" s="19"/>
      <c r="BB96" s="19">
        <v>23</v>
      </c>
      <c r="BC96" s="19"/>
      <c r="BD96" s="19">
        <v>4.6</v>
      </c>
      <c r="BE96" s="19">
        <v>31</v>
      </c>
      <c r="BF96" s="19"/>
      <c r="BG96" s="19">
        <v>0.7</v>
      </c>
      <c r="BH96" s="19"/>
      <c r="BI96" s="19"/>
      <c r="BJ96" s="19"/>
      <c r="BK96" s="19"/>
      <c r="BL96" s="19"/>
      <c r="BM96" s="25"/>
      <c r="BN96" s="25">
        <f t="shared" si="20"/>
        <v>244.49999999999997</v>
      </c>
      <c r="BO96" s="25">
        <f t="shared" si="21"/>
        <v>13</v>
      </c>
      <c r="BP96" s="19" t="s">
        <v>91</v>
      </c>
      <c r="BQ96" s="19">
        <v>0.2</v>
      </c>
      <c r="BR96" s="19" t="s">
        <v>91</v>
      </c>
      <c r="BS96" s="19" t="s">
        <v>91</v>
      </c>
      <c r="BT96" s="25">
        <v>1.9</v>
      </c>
      <c r="BU96" s="19" t="s">
        <v>91</v>
      </c>
      <c r="BV96" s="19">
        <v>0.01</v>
      </c>
      <c r="BW96" s="19" t="s">
        <v>91</v>
      </c>
      <c r="BX96" s="19">
        <v>0.18</v>
      </c>
      <c r="BY96" s="26" t="str">
        <f t="shared" si="22"/>
        <v> </v>
      </c>
      <c r="BZ96" s="26" t="str">
        <f t="shared" si="23"/>
        <v> </v>
      </c>
      <c r="CA96" s="26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7"/>
    </row>
    <row r="97" spans="1:90" ht="10.5" customHeight="1" hidden="1">
      <c r="A97" s="23" t="s">
        <v>108</v>
      </c>
      <c r="B97" s="18">
        <v>33557</v>
      </c>
      <c r="C97" s="49"/>
      <c r="D97" s="25"/>
      <c r="E97" s="25"/>
      <c r="F97" s="19"/>
      <c r="G97" s="19"/>
      <c r="H97" s="19"/>
      <c r="I97" s="19"/>
      <c r="J97" s="19"/>
      <c r="K97" s="19"/>
      <c r="L97" s="19"/>
      <c r="M97" s="25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25"/>
      <c r="Y97" s="19">
        <v>50</v>
      </c>
      <c r="Z97" s="25">
        <v>13</v>
      </c>
      <c r="AA97" s="19">
        <v>0.4</v>
      </c>
      <c r="AB97" s="19">
        <v>1.8</v>
      </c>
      <c r="AC97" s="19"/>
      <c r="AD97" s="19"/>
      <c r="AE97" s="25">
        <v>42</v>
      </c>
      <c r="AF97" s="25">
        <v>0.7</v>
      </c>
      <c r="AG97" s="19"/>
      <c r="AH97" s="25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>
        <v>1.9</v>
      </c>
      <c r="AU97" s="19"/>
      <c r="AV97" s="19"/>
      <c r="AW97" s="19"/>
      <c r="AX97" s="19"/>
      <c r="AY97" s="19">
        <v>67</v>
      </c>
      <c r="AZ97" s="19"/>
      <c r="BA97" s="19"/>
      <c r="BB97" s="19"/>
      <c r="BC97" s="19"/>
      <c r="BD97" s="19">
        <v>1.9</v>
      </c>
      <c r="BE97" s="19">
        <v>32</v>
      </c>
      <c r="BF97" s="19"/>
      <c r="BG97" s="19">
        <v>0.9</v>
      </c>
      <c r="BH97" s="19"/>
      <c r="BI97" s="19"/>
      <c r="BJ97" s="19"/>
      <c r="BK97" s="19"/>
      <c r="BL97" s="19"/>
      <c r="BM97" s="25"/>
      <c r="BN97" s="25">
        <f t="shared" si="20"/>
        <v>211.60000000000002</v>
      </c>
      <c r="BO97" s="25">
        <f t="shared" si="21"/>
        <v>11</v>
      </c>
      <c r="BP97" s="19"/>
      <c r="BQ97" s="19"/>
      <c r="BR97" s="19"/>
      <c r="BS97" s="19"/>
      <c r="BT97" s="25"/>
      <c r="BU97" s="19"/>
      <c r="BV97" s="19"/>
      <c r="BW97" s="19"/>
      <c r="BX97" s="19"/>
      <c r="BY97" s="26" t="str">
        <f t="shared" si="22"/>
        <v> </v>
      </c>
      <c r="BZ97" s="26" t="str">
        <f t="shared" si="23"/>
        <v> </v>
      </c>
      <c r="CA97" s="26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7"/>
    </row>
    <row r="98" spans="1:90" ht="10.5" customHeight="1" hidden="1">
      <c r="A98" s="23" t="s">
        <v>108</v>
      </c>
      <c r="B98" s="18">
        <v>33715</v>
      </c>
      <c r="C98" s="49"/>
      <c r="D98" s="25"/>
      <c r="E98" s="25"/>
      <c r="F98" s="19"/>
      <c r="G98" s="19"/>
      <c r="H98" s="19"/>
      <c r="I98" s="19"/>
      <c r="J98" s="19"/>
      <c r="K98" s="19"/>
      <c r="L98" s="19"/>
      <c r="M98" s="25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25"/>
      <c r="Y98" s="19">
        <v>79</v>
      </c>
      <c r="Z98" s="25">
        <v>13</v>
      </c>
      <c r="AA98" s="19"/>
      <c r="AB98" s="19">
        <v>1.6</v>
      </c>
      <c r="AC98" s="19"/>
      <c r="AD98" s="19"/>
      <c r="AE98" s="25">
        <v>50</v>
      </c>
      <c r="AF98" s="25"/>
      <c r="AG98" s="19"/>
      <c r="AH98" s="25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>
        <v>71</v>
      </c>
      <c r="AZ98" s="19"/>
      <c r="BA98" s="19"/>
      <c r="BB98" s="19">
        <v>17</v>
      </c>
      <c r="BC98" s="19"/>
      <c r="BD98" s="19">
        <v>1.6</v>
      </c>
      <c r="BE98" s="19">
        <v>21</v>
      </c>
      <c r="BF98" s="19"/>
      <c r="BG98" s="19"/>
      <c r="BH98" s="19"/>
      <c r="BI98" s="19"/>
      <c r="BJ98" s="19"/>
      <c r="BK98" s="19"/>
      <c r="BL98" s="19"/>
      <c r="BM98" s="25"/>
      <c r="BN98" s="25">
        <f t="shared" si="20"/>
        <v>254.2</v>
      </c>
      <c r="BO98" s="25">
        <f t="shared" si="21"/>
        <v>8</v>
      </c>
      <c r="BP98" s="19"/>
      <c r="BQ98" s="19"/>
      <c r="BR98" s="19"/>
      <c r="BS98" s="19"/>
      <c r="BT98" s="25"/>
      <c r="BU98" s="19"/>
      <c r="BV98" s="19"/>
      <c r="BW98" s="19"/>
      <c r="BX98" s="19"/>
      <c r="BY98" s="26">
        <f t="shared" si="22"/>
        <v>51.200000000000045</v>
      </c>
      <c r="BZ98" s="26">
        <f t="shared" si="23"/>
        <v>769.5</v>
      </c>
      <c r="CA98" s="26">
        <v>718.3</v>
      </c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7"/>
    </row>
    <row r="99" spans="1:90" ht="10.5" customHeight="1" hidden="1">
      <c r="A99" s="23" t="s">
        <v>108</v>
      </c>
      <c r="B99" s="18">
        <v>33795</v>
      </c>
      <c r="C99" s="49"/>
      <c r="D99" s="25"/>
      <c r="E99" s="25"/>
      <c r="F99" s="19"/>
      <c r="G99" s="19"/>
      <c r="H99" s="19"/>
      <c r="I99" s="19"/>
      <c r="J99" s="19"/>
      <c r="K99" s="19"/>
      <c r="L99" s="19"/>
      <c r="M99" s="25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5"/>
      <c r="Y99" s="19">
        <v>66</v>
      </c>
      <c r="Z99" s="25">
        <v>12</v>
      </c>
      <c r="AA99" s="19"/>
      <c r="AB99" s="19">
        <v>1.1</v>
      </c>
      <c r="AC99" s="19"/>
      <c r="AD99" s="19"/>
      <c r="AE99" s="25">
        <v>41</v>
      </c>
      <c r="AF99" s="25">
        <v>0.4</v>
      </c>
      <c r="AG99" s="19"/>
      <c r="AH99" s="25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>
        <v>2.7</v>
      </c>
      <c r="AU99" s="19"/>
      <c r="AV99" s="19"/>
      <c r="AW99" s="19"/>
      <c r="AX99" s="19"/>
      <c r="AY99" s="19">
        <v>64</v>
      </c>
      <c r="AZ99" s="19"/>
      <c r="BA99" s="19"/>
      <c r="BB99" s="19">
        <v>14</v>
      </c>
      <c r="BC99" s="19"/>
      <c r="BD99" s="19">
        <v>3.6</v>
      </c>
      <c r="BE99" s="19">
        <v>19</v>
      </c>
      <c r="BF99" s="19"/>
      <c r="BG99" s="19"/>
      <c r="BH99" s="19"/>
      <c r="BI99" s="19"/>
      <c r="BJ99" s="19"/>
      <c r="BK99" s="19"/>
      <c r="BL99" s="19"/>
      <c r="BM99" s="25"/>
      <c r="BN99" s="25">
        <f t="shared" si="20"/>
        <v>223.79999999999998</v>
      </c>
      <c r="BO99" s="25">
        <f t="shared" si="21"/>
        <v>10</v>
      </c>
      <c r="BP99" s="19" t="s">
        <v>91</v>
      </c>
      <c r="BQ99" s="19">
        <v>0.12</v>
      </c>
      <c r="BR99" s="19" t="s">
        <v>91</v>
      </c>
      <c r="BS99" s="19" t="s">
        <v>91</v>
      </c>
      <c r="BT99" s="25" t="s">
        <v>91</v>
      </c>
      <c r="BU99" s="19" t="s">
        <v>91</v>
      </c>
      <c r="BV99" s="19" t="s">
        <v>91</v>
      </c>
      <c r="BW99" s="19" t="s">
        <v>91</v>
      </c>
      <c r="BX99" s="19">
        <v>0.01</v>
      </c>
      <c r="BY99" s="26" t="str">
        <f t="shared" si="22"/>
        <v> </v>
      </c>
      <c r="BZ99" s="26" t="str">
        <f t="shared" si="23"/>
        <v> </v>
      </c>
      <c r="CA99" s="26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7"/>
    </row>
    <row r="100" spans="1:90" ht="10.5" customHeight="1" hidden="1">
      <c r="A100" s="23" t="s">
        <v>108</v>
      </c>
      <c r="B100" s="18">
        <v>33904</v>
      </c>
      <c r="C100" s="49"/>
      <c r="D100" s="25"/>
      <c r="E100" s="25"/>
      <c r="F100" s="19">
        <v>1.2</v>
      </c>
      <c r="G100" s="19"/>
      <c r="H100" s="19"/>
      <c r="I100" s="19"/>
      <c r="J100" s="19"/>
      <c r="K100" s="19"/>
      <c r="L100" s="19"/>
      <c r="M100" s="25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5"/>
      <c r="Y100" s="19">
        <v>1.8</v>
      </c>
      <c r="Z100" s="25"/>
      <c r="AA100" s="19"/>
      <c r="AB100" s="19"/>
      <c r="AC100" s="19">
        <v>1.2</v>
      </c>
      <c r="AD100" s="19"/>
      <c r="AE100" s="25">
        <v>5.3</v>
      </c>
      <c r="AF100" s="25"/>
      <c r="AG100" s="19"/>
      <c r="AH100" s="25"/>
      <c r="AI100" s="19"/>
      <c r="AJ100" s="19"/>
      <c r="AK100" s="19"/>
      <c r="AL100" s="19"/>
      <c r="AM100" s="19">
        <v>17</v>
      </c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25"/>
      <c r="BN100" s="25">
        <f t="shared" si="20"/>
        <v>26.5</v>
      </c>
      <c r="BO100" s="25">
        <f t="shared" si="21"/>
        <v>5</v>
      </c>
      <c r="BP100" s="19"/>
      <c r="BQ100" s="19"/>
      <c r="BR100" s="19"/>
      <c r="BS100" s="19"/>
      <c r="BT100" s="25"/>
      <c r="BU100" s="19"/>
      <c r="BV100" s="19"/>
      <c r="BW100" s="19"/>
      <c r="BX100" s="19"/>
      <c r="BY100" s="26">
        <f t="shared" si="22"/>
        <v>41.64999999999998</v>
      </c>
      <c r="BZ100" s="26">
        <f t="shared" si="23"/>
        <v>769.5</v>
      </c>
      <c r="CA100" s="26">
        <v>727.85</v>
      </c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7"/>
    </row>
    <row r="101" spans="1:90" ht="10.5" customHeight="1" hidden="1">
      <c r="A101" s="23" t="s">
        <v>108</v>
      </c>
      <c r="B101" s="18">
        <v>34095</v>
      </c>
      <c r="C101" s="49" t="s">
        <v>96</v>
      </c>
      <c r="D101" s="25"/>
      <c r="E101" s="25"/>
      <c r="F101" s="19"/>
      <c r="G101" s="19"/>
      <c r="H101" s="19"/>
      <c r="I101" s="19"/>
      <c r="J101" s="19"/>
      <c r="K101" s="19"/>
      <c r="L101" s="19"/>
      <c r="M101" s="25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5"/>
      <c r="Y101" s="19">
        <v>61</v>
      </c>
      <c r="Z101" s="25">
        <v>22</v>
      </c>
      <c r="AA101" s="19"/>
      <c r="AB101" s="19">
        <v>2.1</v>
      </c>
      <c r="AC101" s="19"/>
      <c r="AD101" s="19"/>
      <c r="AE101" s="25">
        <v>84</v>
      </c>
      <c r="AF101" s="25"/>
      <c r="AG101" s="19"/>
      <c r="AH101" s="25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>
        <v>6.2</v>
      </c>
      <c r="AU101" s="19"/>
      <c r="AV101" s="19"/>
      <c r="AW101" s="19"/>
      <c r="AX101" s="19"/>
      <c r="AY101" s="19">
        <v>96</v>
      </c>
      <c r="AZ101" s="19"/>
      <c r="BA101" s="19"/>
      <c r="BB101" s="19">
        <v>25</v>
      </c>
      <c r="BC101" s="19"/>
      <c r="BD101" s="19">
        <v>5.6</v>
      </c>
      <c r="BE101" s="19">
        <v>29</v>
      </c>
      <c r="BF101" s="19"/>
      <c r="BG101" s="19"/>
      <c r="BH101" s="19"/>
      <c r="BI101" s="19"/>
      <c r="BJ101" s="19"/>
      <c r="BK101" s="19"/>
      <c r="BL101" s="19"/>
      <c r="BM101" s="25"/>
      <c r="BN101" s="25">
        <f t="shared" si="20"/>
        <v>330.9</v>
      </c>
      <c r="BO101" s="25">
        <f t="shared" si="21"/>
        <v>9</v>
      </c>
      <c r="BP101" s="19"/>
      <c r="BQ101" s="19"/>
      <c r="BR101" s="19"/>
      <c r="BS101" s="19"/>
      <c r="BT101" s="25"/>
      <c r="BU101" s="19"/>
      <c r="BV101" s="19"/>
      <c r="BW101" s="19"/>
      <c r="BX101" s="19"/>
      <c r="BY101" s="26">
        <f t="shared" si="22"/>
        <v>50.15999999999997</v>
      </c>
      <c r="BZ101" s="26">
        <f t="shared" si="23"/>
        <v>769.5</v>
      </c>
      <c r="CA101" s="26">
        <v>719.34</v>
      </c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7"/>
    </row>
    <row r="102" spans="1:90" ht="10.5" customHeight="1" hidden="1">
      <c r="A102" s="23" t="s">
        <v>108</v>
      </c>
      <c r="B102" s="49">
        <v>34176</v>
      </c>
      <c r="C102" s="49" t="s">
        <v>96</v>
      </c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>
        <v>110</v>
      </c>
      <c r="Z102" s="25">
        <v>27</v>
      </c>
      <c r="AA102" s="25"/>
      <c r="AB102" s="25">
        <v>2.4</v>
      </c>
      <c r="AC102" s="25"/>
      <c r="AD102" s="25"/>
      <c r="AE102" s="25">
        <v>100</v>
      </c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>
        <v>6</v>
      </c>
      <c r="AU102" s="25"/>
      <c r="AV102" s="25"/>
      <c r="AW102" s="25"/>
      <c r="AX102" s="25"/>
      <c r="AY102" s="25">
        <v>120</v>
      </c>
      <c r="AZ102" s="25"/>
      <c r="BA102" s="25"/>
      <c r="BB102" s="25">
        <v>31</v>
      </c>
      <c r="BC102" s="25"/>
      <c r="BD102" s="25">
        <v>7.5</v>
      </c>
      <c r="BE102" s="25">
        <v>39</v>
      </c>
      <c r="BF102" s="25"/>
      <c r="BG102" s="25"/>
      <c r="BH102" s="25"/>
      <c r="BI102" s="25"/>
      <c r="BJ102" s="25"/>
      <c r="BK102" s="25"/>
      <c r="BL102" s="25"/>
      <c r="BM102" s="25"/>
      <c r="BN102" s="25">
        <f t="shared" si="20"/>
        <v>442.9</v>
      </c>
      <c r="BO102" s="25">
        <f t="shared" si="21"/>
        <v>9</v>
      </c>
      <c r="BP102" s="25" t="s">
        <v>91</v>
      </c>
      <c r="BQ102" s="25">
        <v>16</v>
      </c>
      <c r="BR102" s="25" t="s">
        <v>91</v>
      </c>
      <c r="BS102" s="25" t="s">
        <v>91</v>
      </c>
      <c r="BT102" s="25">
        <v>1</v>
      </c>
      <c r="BU102" s="25" t="s">
        <v>91</v>
      </c>
      <c r="BV102" s="25">
        <v>0.023</v>
      </c>
      <c r="BW102" s="25" t="s">
        <v>91</v>
      </c>
      <c r="BX102" s="25">
        <v>0.027</v>
      </c>
      <c r="BY102" s="26">
        <f t="shared" si="22"/>
        <v>48</v>
      </c>
      <c r="BZ102" s="26">
        <f t="shared" si="23"/>
        <v>769.5</v>
      </c>
      <c r="CA102" s="26">
        <v>721.5</v>
      </c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7"/>
    </row>
    <row r="103" spans="1:90" ht="10.5" customHeight="1" hidden="1">
      <c r="A103" s="23" t="s">
        <v>108</v>
      </c>
      <c r="B103" s="49">
        <v>34254</v>
      </c>
      <c r="C103" s="49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 t="str">
        <f t="shared" si="20"/>
        <v>ND</v>
      </c>
      <c r="BO103" s="25">
        <f t="shared" si="21"/>
        <v>0</v>
      </c>
      <c r="BP103" s="25"/>
      <c r="BQ103" s="25"/>
      <c r="BR103" s="25"/>
      <c r="BS103" s="25"/>
      <c r="BT103" s="25"/>
      <c r="BU103" s="25"/>
      <c r="BV103" s="25"/>
      <c r="BW103" s="25"/>
      <c r="BX103" s="25"/>
      <c r="BY103" s="26">
        <f t="shared" si="22"/>
        <v>48.60000000000002</v>
      </c>
      <c r="BZ103" s="26">
        <f t="shared" si="23"/>
        <v>769.5</v>
      </c>
      <c r="CA103" s="26">
        <v>720.9</v>
      </c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7"/>
    </row>
    <row r="104" spans="1:90" ht="10.5" customHeight="1" hidden="1">
      <c r="A104" s="23" t="s">
        <v>108</v>
      </c>
      <c r="B104" s="49">
        <v>34437</v>
      </c>
      <c r="C104" s="49" t="s">
        <v>90</v>
      </c>
      <c r="D104" s="25"/>
      <c r="E104" s="25"/>
      <c r="F104" s="25">
        <v>3.2</v>
      </c>
      <c r="G104" s="25"/>
      <c r="H104" s="25"/>
      <c r="I104" s="25"/>
      <c r="J104" s="25"/>
      <c r="K104" s="25"/>
      <c r="L104" s="25"/>
      <c r="M104" s="25"/>
      <c r="N104" s="25"/>
      <c r="O104" s="25">
        <v>100</v>
      </c>
      <c r="P104" s="25">
        <v>1.9</v>
      </c>
      <c r="Q104" s="25">
        <v>1.2</v>
      </c>
      <c r="R104" s="25"/>
      <c r="S104" s="25"/>
      <c r="T104" s="25"/>
      <c r="U104" s="25"/>
      <c r="V104" s="25"/>
      <c r="W104" s="25"/>
      <c r="X104" s="25"/>
      <c r="Y104" s="25">
        <v>110</v>
      </c>
      <c r="Z104" s="25">
        <v>49</v>
      </c>
      <c r="AA104" s="25"/>
      <c r="AB104" s="25">
        <v>4.5</v>
      </c>
      <c r="AC104" s="25">
        <v>27</v>
      </c>
      <c r="AD104" s="25">
        <v>1.6</v>
      </c>
      <c r="AE104" s="25">
        <v>4.7</v>
      </c>
      <c r="AF104" s="25">
        <v>2.3</v>
      </c>
      <c r="AG104" s="25"/>
      <c r="AH104" s="25">
        <v>7.6</v>
      </c>
      <c r="AI104" s="25"/>
      <c r="AJ104" s="25"/>
      <c r="AK104" s="25"/>
      <c r="AL104" s="25"/>
      <c r="AM104" s="25">
        <v>24</v>
      </c>
      <c r="AN104" s="25"/>
      <c r="AO104" s="25"/>
      <c r="AP104" s="25"/>
      <c r="AQ104" s="25"/>
      <c r="AR104" s="25">
        <v>2.3</v>
      </c>
      <c r="AS104" s="25"/>
      <c r="AT104" s="25">
        <v>15</v>
      </c>
      <c r="AU104" s="25"/>
      <c r="AV104" s="25"/>
      <c r="AW104" s="25"/>
      <c r="AX104" s="25"/>
      <c r="AY104" s="25">
        <v>84</v>
      </c>
      <c r="AZ104" s="25">
        <v>7.2</v>
      </c>
      <c r="BA104" s="25"/>
      <c r="BB104" s="25">
        <v>32</v>
      </c>
      <c r="BC104" s="25"/>
      <c r="BD104" s="25">
        <v>16</v>
      </c>
      <c r="BE104" s="25">
        <v>27</v>
      </c>
      <c r="BF104" s="25"/>
      <c r="BG104" s="25">
        <v>3.2</v>
      </c>
      <c r="BH104" s="25"/>
      <c r="BI104" s="25"/>
      <c r="BJ104" s="25"/>
      <c r="BK104" s="25"/>
      <c r="BL104" s="25"/>
      <c r="BM104" s="25"/>
      <c r="BN104" s="25">
        <f t="shared" si="20"/>
        <v>523.7</v>
      </c>
      <c r="BO104" s="25">
        <f t="shared" si="21"/>
        <v>21</v>
      </c>
      <c r="BP104" s="25"/>
      <c r="BQ104" s="25"/>
      <c r="BR104" s="25"/>
      <c r="BS104" s="25"/>
      <c r="BT104" s="25"/>
      <c r="BU104" s="25"/>
      <c r="BV104" s="25"/>
      <c r="BW104" s="25"/>
      <c r="BX104" s="25"/>
      <c r="BY104" s="26">
        <f t="shared" si="22"/>
        <v>49.25</v>
      </c>
      <c r="BZ104" s="26">
        <f t="shared" si="23"/>
        <v>769.5</v>
      </c>
      <c r="CA104" s="26">
        <v>720.25</v>
      </c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7"/>
    </row>
    <row r="105" spans="1:90" ht="10.5" customHeight="1" hidden="1">
      <c r="A105" s="23" t="s">
        <v>108</v>
      </c>
      <c r="B105" s="49">
        <v>34535</v>
      </c>
      <c r="C105" s="49" t="s">
        <v>90</v>
      </c>
      <c r="D105" s="25"/>
      <c r="E105" s="25"/>
      <c r="F105" s="25">
        <v>4.4</v>
      </c>
      <c r="G105" s="25"/>
      <c r="H105" s="25"/>
      <c r="I105" s="25"/>
      <c r="J105" s="25"/>
      <c r="K105" s="25"/>
      <c r="L105" s="25"/>
      <c r="M105" s="25"/>
      <c r="N105" s="25"/>
      <c r="O105" s="25">
        <v>3.8</v>
      </c>
      <c r="P105" s="25"/>
      <c r="Q105" s="25"/>
      <c r="R105" s="25"/>
      <c r="S105" s="25"/>
      <c r="T105" s="25"/>
      <c r="U105" s="25"/>
      <c r="V105" s="25"/>
      <c r="W105" s="25"/>
      <c r="X105" s="25"/>
      <c r="Y105" s="25">
        <v>58</v>
      </c>
      <c r="Z105" s="25">
        <v>77</v>
      </c>
      <c r="AA105" s="25"/>
      <c r="AB105" s="25">
        <v>1.9</v>
      </c>
      <c r="AC105" s="25">
        <v>46</v>
      </c>
      <c r="AD105" s="25">
        <v>1.1</v>
      </c>
      <c r="AE105" s="25">
        <v>170</v>
      </c>
      <c r="AF105" s="25">
        <v>1.8</v>
      </c>
      <c r="AG105" s="25"/>
      <c r="AH105" s="25"/>
      <c r="AI105" s="25"/>
      <c r="AJ105" s="25"/>
      <c r="AK105" s="25"/>
      <c r="AL105" s="25"/>
      <c r="AM105" s="25">
        <v>48</v>
      </c>
      <c r="AN105" s="25"/>
      <c r="AO105" s="25"/>
      <c r="AP105" s="25"/>
      <c r="AQ105" s="25"/>
      <c r="AR105" s="25"/>
      <c r="AS105" s="25"/>
      <c r="AT105" s="25">
        <v>7.9</v>
      </c>
      <c r="AU105" s="25"/>
      <c r="AV105" s="25"/>
      <c r="AW105" s="25"/>
      <c r="AX105" s="25"/>
      <c r="AY105" s="25">
        <v>67</v>
      </c>
      <c r="AZ105" s="25">
        <v>8.8</v>
      </c>
      <c r="BA105" s="25"/>
      <c r="BB105" s="25">
        <v>20</v>
      </c>
      <c r="BC105" s="25"/>
      <c r="BD105" s="25">
        <v>18</v>
      </c>
      <c r="BE105" s="25">
        <v>13</v>
      </c>
      <c r="BF105" s="25"/>
      <c r="BG105" s="25"/>
      <c r="BH105" s="25"/>
      <c r="BI105" s="25"/>
      <c r="BJ105" s="25">
        <v>10</v>
      </c>
      <c r="BK105" s="25"/>
      <c r="BL105" s="25"/>
      <c r="BM105" s="25"/>
      <c r="BN105" s="25">
        <f t="shared" si="20"/>
        <v>556.7</v>
      </c>
      <c r="BO105" s="25">
        <f t="shared" si="21"/>
        <v>17</v>
      </c>
      <c r="BP105" s="25" t="s">
        <v>91</v>
      </c>
      <c r="BQ105" s="25" t="s">
        <v>91</v>
      </c>
      <c r="BR105" s="25" t="s">
        <v>91</v>
      </c>
      <c r="BS105" s="25" t="s">
        <v>91</v>
      </c>
      <c r="BT105" s="25">
        <v>0.626</v>
      </c>
      <c r="BU105" s="25" t="s">
        <v>91</v>
      </c>
      <c r="BV105" s="25">
        <v>0.0173</v>
      </c>
      <c r="BW105" s="25" t="s">
        <v>91</v>
      </c>
      <c r="BX105" s="25">
        <v>0.308</v>
      </c>
      <c r="BY105" s="26">
        <f t="shared" si="22"/>
        <v>50.01999999999998</v>
      </c>
      <c r="BZ105" s="26">
        <f t="shared" si="23"/>
        <v>769.5</v>
      </c>
      <c r="CA105" s="26">
        <v>719.48</v>
      </c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7"/>
    </row>
    <row r="106" spans="1:90" ht="10.5" customHeight="1" hidden="1">
      <c r="A106" s="23" t="s">
        <v>108</v>
      </c>
      <c r="B106" s="49">
        <v>34634</v>
      </c>
      <c r="C106" s="49" t="s">
        <v>90</v>
      </c>
      <c r="D106" s="25"/>
      <c r="E106" s="25"/>
      <c r="F106" s="25">
        <v>7.7</v>
      </c>
      <c r="G106" s="25"/>
      <c r="H106" s="25"/>
      <c r="I106" s="25"/>
      <c r="J106" s="25"/>
      <c r="K106" s="25"/>
      <c r="L106" s="25"/>
      <c r="M106" s="25"/>
      <c r="N106" s="25"/>
      <c r="O106" s="25">
        <v>6.7</v>
      </c>
      <c r="P106" s="25"/>
      <c r="Q106" s="25"/>
      <c r="R106" s="25"/>
      <c r="S106" s="25"/>
      <c r="T106" s="25"/>
      <c r="U106" s="25"/>
      <c r="V106" s="25"/>
      <c r="W106" s="25"/>
      <c r="X106" s="25"/>
      <c r="Y106" s="25">
        <v>62</v>
      </c>
      <c r="Z106" s="25">
        <v>78</v>
      </c>
      <c r="AA106" s="25"/>
      <c r="AB106" s="25"/>
      <c r="AC106" s="25">
        <v>86</v>
      </c>
      <c r="AD106" s="25"/>
      <c r="AE106" s="25">
        <v>110</v>
      </c>
      <c r="AF106" s="25"/>
      <c r="AG106" s="25"/>
      <c r="AH106" s="25"/>
      <c r="AI106" s="25"/>
      <c r="AJ106" s="25"/>
      <c r="AK106" s="25"/>
      <c r="AL106" s="25"/>
      <c r="AM106" s="25">
        <v>72</v>
      </c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>
        <v>71</v>
      </c>
      <c r="AZ106" s="25"/>
      <c r="BA106" s="25"/>
      <c r="BB106" s="25">
        <v>28</v>
      </c>
      <c r="BC106" s="25"/>
      <c r="BD106" s="25">
        <v>25</v>
      </c>
      <c r="BE106" s="25">
        <v>15</v>
      </c>
      <c r="BF106" s="25"/>
      <c r="BG106" s="25"/>
      <c r="BH106" s="25"/>
      <c r="BI106" s="25"/>
      <c r="BJ106" s="25">
        <v>21</v>
      </c>
      <c r="BK106" s="25"/>
      <c r="BL106" s="25"/>
      <c r="BM106" s="25"/>
      <c r="BN106" s="25">
        <f t="shared" si="20"/>
        <v>582.4</v>
      </c>
      <c r="BO106" s="25">
        <f aca="true" t="shared" si="24" ref="BO106:BO117">COUNTA(D106:BM106)</f>
        <v>12</v>
      </c>
      <c r="BP106" s="25"/>
      <c r="BQ106" s="25"/>
      <c r="BR106" s="25"/>
      <c r="BS106" s="25"/>
      <c r="BT106" s="25"/>
      <c r="BU106" s="25"/>
      <c r="BV106" s="25"/>
      <c r="BW106" s="25"/>
      <c r="BX106" s="25"/>
      <c r="BY106" s="26">
        <v>49.2</v>
      </c>
      <c r="BZ106" s="26">
        <v>769.5</v>
      </c>
      <c r="CA106" s="26">
        <f aca="true" t="shared" si="25" ref="CA106:CA118">+BZ106-BY106</f>
        <v>720.3</v>
      </c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7"/>
    </row>
    <row r="107" spans="1:90" ht="10.5" customHeight="1" hidden="1">
      <c r="A107" s="23" t="s">
        <v>108</v>
      </c>
      <c r="B107" s="49">
        <v>34821</v>
      </c>
      <c r="C107" s="49" t="s">
        <v>90</v>
      </c>
      <c r="D107" s="25"/>
      <c r="E107" s="25"/>
      <c r="F107" s="25">
        <v>11</v>
      </c>
      <c r="G107" s="25"/>
      <c r="H107" s="25"/>
      <c r="I107" s="25"/>
      <c r="J107" s="25"/>
      <c r="K107" s="25"/>
      <c r="L107" s="25"/>
      <c r="M107" s="25"/>
      <c r="N107" s="25"/>
      <c r="O107" s="25">
        <v>7.1</v>
      </c>
      <c r="P107" s="25"/>
      <c r="Q107" s="25"/>
      <c r="R107" s="25"/>
      <c r="S107" s="25"/>
      <c r="T107" s="25"/>
      <c r="U107" s="25"/>
      <c r="V107" s="25"/>
      <c r="W107" s="25"/>
      <c r="X107" s="25"/>
      <c r="Y107" s="25">
        <v>120</v>
      </c>
      <c r="Z107" s="25">
        <v>98</v>
      </c>
      <c r="AA107" s="25"/>
      <c r="AB107" s="25"/>
      <c r="AC107" s="25">
        <v>130</v>
      </c>
      <c r="AD107" s="25">
        <v>5.2</v>
      </c>
      <c r="AE107" s="25">
        <v>110</v>
      </c>
      <c r="AF107" s="25"/>
      <c r="AG107" s="25"/>
      <c r="AH107" s="25"/>
      <c r="AI107" s="25"/>
      <c r="AJ107" s="25"/>
      <c r="AK107" s="25"/>
      <c r="AL107" s="25"/>
      <c r="AM107" s="25">
        <v>110</v>
      </c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>
        <v>71</v>
      </c>
      <c r="AZ107" s="25"/>
      <c r="BA107" s="25"/>
      <c r="BB107" s="25">
        <v>26</v>
      </c>
      <c r="BC107" s="25"/>
      <c r="BD107" s="25">
        <v>34</v>
      </c>
      <c r="BE107" s="25">
        <v>23</v>
      </c>
      <c r="BF107" s="25"/>
      <c r="BG107" s="25"/>
      <c r="BH107" s="25"/>
      <c r="BI107" s="25"/>
      <c r="BJ107" s="25">
        <v>41</v>
      </c>
      <c r="BK107" s="25"/>
      <c r="BL107" s="25"/>
      <c r="BM107" s="25"/>
      <c r="BN107" s="25">
        <f t="shared" si="20"/>
        <v>786.3</v>
      </c>
      <c r="BO107" s="25">
        <f t="shared" si="24"/>
        <v>13</v>
      </c>
      <c r="BP107" s="25"/>
      <c r="BQ107" s="25"/>
      <c r="BR107" s="25"/>
      <c r="BS107" s="25"/>
      <c r="BT107" s="25"/>
      <c r="BU107" s="25"/>
      <c r="BV107" s="25"/>
      <c r="BW107" s="25"/>
      <c r="BX107" s="25"/>
      <c r="BY107" s="26">
        <v>50.38</v>
      </c>
      <c r="BZ107" s="26">
        <v>769.5</v>
      </c>
      <c r="CA107" s="26">
        <f t="shared" si="25"/>
        <v>719.12</v>
      </c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7"/>
    </row>
    <row r="108" spans="1:90" ht="10.5" customHeight="1" hidden="1">
      <c r="A108" s="23" t="s">
        <v>108</v>
      </c>
      <c r="B108" s="49">
        <v>34900</v>
      </c>
      <c r="C108" s="49" t="s">
        <v>90</v>
      </c>
      <c r="D108" s="25"/>
      <c r="E108" s="25"/>
      <c r="F108" s="25">
        <v>8.1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>
        <v>51</v>
      </c>
      <c r="Z108" s="25">
        <v>55</v>
      </c>
      <c r="AA108" s="25"/>
      <c r="AB108" s="25"/>
      <c r="AC108" s="25">
        <v>100</v>
      </c>
      <c r="AD108" s="25"/>
      <c r="AE108" s="25">
        <v>67</v>
      </c>
      <c r="AF108" s="25"/>
      <c r="AG108" s="25"/>
      <c r="AH108" s="25"/>
      <c r="AI108" s="25"/>
      <c r="AJ108" s="25"/>
      <c r="AK108" s="25"/>
      <c r="AL108" s="25"/>
      <c r="AM108" s="25">
        <v>75</v>
      </c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>
        <v>49</v>
      </c>
      <c r="AZ108" s="25"/>
      <c r="BA108" s="25"/>
      <c r="BB108" s="25">
        <v>15</v>
      </c>
      <c r="BC108" s="25"/>
      <c r="BD108" s="25">
        <v>30</v>
      </c>
      <c r="BE108" s="25">
        <v>8</v>
      </c>
      <c r="BF108" s="25"/>
      <c r="BG108" s="25"/>
      <c r="BH108" s="25"/>
      <c r="BI108" s="25"/>
      <c r="BJ108" s="25">
        <v>19</v>
      </c>
      <c r="BK108" s="25"/>
      <c r="BL108" s="25"/>
      <c r="BM108" s="25"/>
      <c r="BN108" s="25">
        <f t="shared" si="20"/>
        <v>477.1</v>
      </c>
      <c r="BO108" s="25">
        <f t="shared" si="24"/>
        <v>11</v>
      </c>
      <c r="BP108" s="25" t="s">
        <v>91</v>
      </c>
      <c r="BQ108" s="25" t="s">
        <v>91</v>
      </c>
      <c r="BR108" s="25" t="s">
        <v>91</v>
      </c>
      <c r="BS108" s="25" t="s">
        <v>91</v>
      </c>
      <c r="BT108" s="25">
        <v>5.58</v>
      </c>
      <c r="BU108" s="25" t="s">
        <v>91</v>
      </c>
      <c r="BV108" s="25">
        <v>0.08</v>
      </c>
      <c r="BW108" s="25" t="s">
        <v>91</v>
      </c>
      <c r="BX108" s="25">
        <v>0.587</v>
      </c>
      <c r="BY108" s="26">
        <v>49.78</v>
      </c>
      <c r="BZ108" s="26">
        <v>769.5</v>
      </c>
      <c r="CA108" s="26">
        <f t="shared" si="25"/>
        <v>719.72</v>
      </c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7"/>
    </row>
    <row r="109" spans="1:90" ht="10.5" customHeight="1" hidden="1">
      <c r="A109" s="23" t="s">
        <v>108</v>
      </c>
      <c r="B109" s="49">
        <v>35002</v>
      </c>
      <c r="C109" s="49" t="s">
        <v>90</v>
      </c>
      <c r="D109" s="25">
        <v>6.9</v>
      </c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>
        <v>6.1</v>
      </c>
      <c r="P109" s="25"/>
      <c r="Q109" s="25"/>
      <c r="R109" s="25"/>
      <c r="S109" s="25"/>
      <c r="T109" s="25"/>
      <c r="U109" s="25"/>
      <c r="V109" s="25"/>
      <c r="W109" s="25"/>
      <c r="X109" s="25">
        <v>2.6</v>
      </c>
      <c r="Y109" s="25">
        <v>90</v>
      </c>
      <c r="Z109" s="25">
        <v>82</v>
      </c>
      <c r="AA109" s="25">
        <v>1.1</v>
      </c>
      <c r="AB109" s="25">
        <v>2.6</v>
      </c>
      <c r="AC109" s="25">
        <v>100</v>
      </c>
      <c r="AD109" s="25">
        <v>3.2</v>
      </c>
      <c r="AE109" s="25">
        <v>67</v>
      </c>
      <c r="AF109" s="25">
        <v>3.4</v>
      </c>
      <c r="AG109" s="25"/>
      <c r="AH109" s="25"/>
      <c r="AI109" s="25"/>
      <c r="AJ109" s="25"/>
      <c r="AK109" s="25"/>
      <c r="AL109" s="25"/>
      <c r="AM109" s="25">
        <v>62</v>
      </c>
      <c r="AN109" s="25"/>
      <c r="AO109" s="25"/>
      <c r="AP109" s="25">
        <v>2.4</v>
      </c>
      <c r="AQ109" s="25"/>
      <c r="AR109" s="25"/>
      <c r="AS109" s="25"/>
      <c r="AT109" s="25"/>
      <c r="AU109" s="25"/>
      <c r="AV109" s="25"/>
      <c r="AW109" s="25"/>
      <c r="AX109" s="25"/>
      <c r="AY109" s="25">
        <v>62</v>
      </c>
      <c r="AZ109" s="25">
        <v>14</v>
      </c>
      <c r="BA109" s="25"/>
      <c r="BB109" s="25">
        <v>18</v>
      </c>
      <c r="BC109" s="25"/>
      <c r="BD109" s="25">
        <v>26</v>
      </c>
      <c r="BE109" s="25">
        <v>13</v>
      </c>
      <c r="BF109" s="25"/>
      <c r="BG109" s="25"/>
      <c r="BH109" s="25"/>
      <c r="BI109" s="25"/>
      <c r="BJ109" s="25">
        <v>41</v>
      </c>
      <c r="BK109" s="25"/>
      <c r="BL109" s="25"/>
      <c r="BM109" s="25"/>
      <c r="BN109" s="25">
        <f t="shared" si="20"/>
        <v>603.3</v>
      </c>
      <c r="BO109" s="25">
        <f t="shared" si="24"/>
        <v>19</v>
      </c>
      <c r="BP109" s="25"/>
      <c r="BQ109" s="25"/>
      <c r="BR109" s="25"/>
      <c r="BS109" s="25"/>
      <c r="BT109" s="25"/>
      <c r="BU109" s="25"/>
      <c r="BV109" s="25"/>
      <c r="BW109" s="25"/>
      <c r="BX109" s="25"/>
      <c r="BY109" s="26">
        <v>49.83</v>
      </c>
      <c r="BZ109" s="26">
        <v>769.5</v>
      </c>
      <c r="CA109" s="26">
        <f t="shared" si="25"/>
        <v>719.67</v>
      </c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7"/>
    </row>
    <row r="110" spans="1:90" ht="10.5" customHeight="1" hidden="1">
      <c r="A110" s="23" t="s">
        <v>108</v>
      </c>
      <c r="B110" s="49">
        <v>35180</v>
      </c>
      <c r="C110" s="49" t="s">
        <v>90</v>
      </c>
      <c r="D110" s="25"/>
      <c r="E110" s="25"/>
      <c r="F110" s="25">
        <v>5.3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>
        <v>36</v>
      </c>
      <c r="Z110" s="25">
        <v>52</v>
      </c>
      <c r="AA110" s="25"/>
      <c r="AB110" s="25">
        <v>1.3</v>
      </c>
      <c r="AC110" s="25">
        <v>78</v>
      </c>
      <c r="AD110" s="25">
        <v>2.1</v>
      </c>
      <c r="AE110" s="25">
        <v>49</v>
      </c>
      <c r="AF110" s="25">
        <v>2.6</v>
      </c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>
        <v>38</v>
      </c>
      <c r="AZ110" s="25"/>
      <c r="BA110" s="25"/>
      <c r="BB110" s="25">
        <v>11</v>
      </c>
      <c r="BC110" s="25"/>
      <c r="BD110" s="25">
        <v>21</v>
      </c>
      <c r="BE110" s="25">
        <v>7.6</v>
      </c>
      <c r="BF110" s="25"/>
      <c r="BG110" s="25"/>
      <c r="BH110" s="25"/>
      <c r="BI110" s="25"/>
      <c r="BJ110" s="25">
        <v>26</v>
      </c>
      <c r="BK110" s="25"/>
      <c r="BL110" s="25"/>
      <c r="BM110" s="25"/>
      <c r="BN110" s="25">
        <f t="shared" si="20"/>
        <v>329.9</v>
      </c>
      <c r="BO110" s="25">
        <f t="shared" si="24"/>
        <v>13</v>
      </c>
      <c r="BP110" s="25"/>
      <c r="BQ110" s="25"/>
      <c r="BR110" s="25"/>
      <c r="BS110" s="25"/>
      <c r="BT110" s="25"/>
      <c r="BU110" s="25"/>
      <c r="BV110" s="25"/>
      <c r="BW110" s="25"/>
      <c r="BX110" s="25"/>
      <c r="BY110" s="26">
        <v>50.46</v>
      </c>
      <c r="BZ110" s="26">
        <v>769.5</v>
      </c>
      <c r="CA110" s="26">
        <f t="shared" si="25"/>
        <v>719.04</v>
      </c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7"/>
    </row>
    <row r="111" spans="1:90" ht="10.5" customHeight="1" hidden="1">
      <c r="A111" s="23" t="s">
        <v>108</v>
      </c>
      <c r="B111" s="49">
        <v>35263</v>
      </c>
      <c r="C111" s="49" t="s">
        <v>90</v>
      </c>
      <c r="D111" s="25">
        <v>24</v>
      </c>
      <c r="E111" s="25"/>
      <c r="F111" s="25">
        <v>5.2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>
        <v>65</v>
      </c>
      <c r="Z111" s="25"/>
      <c r="AA111" s="25"/>
      <c r="AB111" s="25">
        <v>2.5</v>
      </c>
      <c r="AC111" s="25">
        <v>91</v>
      </c>
      <c r="AD111" s="25">
        <v>3.1</v>
      </c>
      <c r="AE111" s="25">
        <v>52</v>
      </c>
      <c r="AF111" s="25">
        <v>3.2</v>
      </c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 t="s">
        <v>109</v>
      </c>
      <c r="AU111" s="25"/>
      <c r="AV111" s="25"/>
      <c r="AW111" s="25"/>
      <c r="AX111" s="25"/>
      <c r="AY111" s="25">
        <v>37</v>
      </c>
      <c r="AZ111" s="25"/>
      <c r="BA111" s="25"/>
      <c r="BB111" s="25">
        <v>10</v>
      </c>
      <c r="BC111" s="25"/>
      <c r="BD111" s="25">
        <v>21</v>
      </c>
      <c r="BE111" s="25">
        <v>8.4</v>
      </c>
      <c r="BF111" s="25"/>
      <c r="BG111" s="25"/>
      <c r="BH111" s="25"/>
      <c r="BI111" s="25"/>
      <c r="BJ111" s="25">
        <v>32</v>
      </c>
      <c r="BK111" s="25"/>
      <c r="BL111" s="25"/>
      <c r="BM111" s="25"/>
      <c r="BN111" s="25">
        <f t="shared" si="20"/>
        <v>354.4</v>
      </c>
      <c r="BO111" s="25">
        <f t="shared" si="24"/>
        <v>14</v>
      </c>
      <c r="BP111" s="25" t="s">
        <v>91</v>
      </c>
      <c r="BQ111" s="25" t="s">
        <v>91</v>
      </c>
      <c r="BR111" s="25" t="s">
        <v>91</v>
      </c>
      <c r="BS111" s="25" t="s">
        <v>91</v>
      </c>
      <c r="BT111" s="25">
        <v>2.2</v>
      </c>
      <c r="BU111" s="25">
        <v>4.8</v>
      </c>
      <c r="BV111" s="25">
        <v>0.028</v>
      </c>
      <c r="BW111" s="25" t="s">
        <v>91</v>
      </c>
      <c r="BX111" s="25">
        <v>0.471</v>
      </c>
      <c r="BY111" s="26">
        <v>51</v>
      </c>
      <c r="BZ111" s="26">
        <v>769.5</v>
      </c>
      <c r="CA111" s="26">
        <f t="shared" si="25"/>
        <v>718.5</v>
      </c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7"/>
    </row>
    <row r="112" spans="1:90" ht="10.5" customHeight="1" hidden="1">
      <c r="A112" s="23" t="s">
        <v>108</v>
      </c>
      <c r="B112" s="49">
        <v>35362</v>
      </c>
      <c r="C112" s="49" t="s">
        <v>90</v>
      </c>
      <c r="D112" s="25"/>
      <c r="E112" s="25"/>
      <c r="F112" s="25">
        <v>4.7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>
        <v>2.1</v>
      </c>
      <c r="Y112" s="25">
        <v>50</v>
      </c>
      <c r="Z112" s="25">
        <v>48</v>
      </c>
      <c r="AA112" s="25"/>
      <c r="AB112" s="25"/>
      <c r="AC112" s="25">
        <v>87</v>
      </c>
      <c r="AD112" s="25">
        <v>3.1</v>
      </c>
      <c r="AE112" s="25"/>
      <c r="AF112" s="25">
        <v>3.4</v>
      </c>
      <c r="AG112" s="25"/>
      <c r="AH112" s="25"/>
      <c r="AI112" s="25"/>
      <c r="AJ112" s="25"/>
      <c r="AK112" s="25"/>
      <c r="AL112" s="25"/>
      <c r="AM112" s="25">
        <v>46</v>
      </c>
      <c r="AN112" s="25"/>
      <c r="AO112" s="25"/>
      <c r="AP112" s="25"/>
      <c r="AQ112" s="25"/>
      <c r="AR112" s="25"/>
      <c r="AS112" s="25">
        <v>5.9</v>
      </c>
      <c r="AT112" s="25"/>
      <c r="AU112" s="25"/>
      <c r="AV112" s="25"/>
      <c r="AW112" s="25"/>
      <c r="AX112" s="25"/>
      <c r="AY112" s="25">
        <v>31</v>
      </c>
      <c r="AZ112" s="25"/>
      <c r="BA112" s="25"/>
      <c r="BB112" s="25">
        <v>8</v>
      </c>
      <c r="BC112" s="25"/>
      <c r="BD112" s="25">
        <v>20</v>
      </c>
      <c r="BE112" s="25"/>
      <c r="BF112" s="25"/>
      <c r="BG112" s="25"/>
      <c r="BH112" s="25"/>
      <c r="BI112" s="25"/>
      <c r="BJ112" s="25">
        <v>27</v>
      </c>
      <c r="BK112" s="25"/>
      <c r="BL112" s="25"/>
      <c r="BM112" s="25"/>
      <c r="BN112" s="25">
        <f t="shared" si="20"/>
        <v>336.20000000000005</v>
      </c>
      <c r="BO112" s="25">
        <f t="shared" si="24"/>
        <v>13</v>
      </c>
      <c r="BP112" s="25"/>
      <c r="BQ112" s="25"/>
      <c r="BR112" s="25"/>
      <c r="BS112" s="25"/>
      <c r="BT112" s="25"/>
      <c r="BU112" s="25"/>
      <c r="BV112" s="25"/>
      <c r="BW112" s="25"/>
      <c r="BX112" s="25"/>
      <c r="BY112" s="26">
        <v>50.95</v>
      </c>
      <c r="BZ112" s="26">
        <v>769.5</v>
      </c>
      <c r="CA112" s="26">
        <f t="shared" si="25"/>
        <v>718.55</v>
      </c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7"/>
    </row>
    <row r="113" spans="1:90" ht="10.5" customHeight="1" hidden="1">
      <c r="A113" s="23" t="s">
        <v>108</v>
      </c>
      <c r="B113" s="49">
        <v>35565</v>
      </c>
      <c r="C113" s="49" t="s">
        <v>90</v>
      </c>
      <c r="D113" s="25"/>
      <c r="E113" s="25"/>
      <c r="F113" s="25">
        <v>4.5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>
        <v>29</v>
      </c>
      <c r="Z113" s="25">
        <v>50</v>
      </c>
      <c r="AA113" s="25"/>
      <c r="AB113" s="25"/>
      <c r="AC113" s="25">
        <v>100</v>
      </c>
      <c r="AD113" s="25"/>
      <c r="AE113" s="25">
        <v>46</v>
      </c>
      <c r="AF113" s="25"/>
      <c r="AG113" s="25"/>
      <c r="AH113" s="25"/>
      <c r="AI113" s="25"/>
      <c r="AJ113" s="25"/>
      <c r="AK113" s="25"/>
      <c r="AL113" s="25"/>
      <c r="AM113" s="25">
        <v>52</v>
      </c>
      <c r="AN113" s="25"/>
      <c r="AO113" s="25"/>
      <c r="AP113" s="25"/>
      <c r="AQ113" s="25"/>
      <c r="AR113" s="25"/>
      <c r="AS113" s="25">
        <v>5.6</v>
      </c>
      <c r="AT113" s="25"/>
      <c r="AU113" s="25"/>
      <c r="AV113" s="25">
        <v>4.6</v>
      </c>
      <c r="AW113" s="25"/>
      <c r="AX113" s="25"/>
      <c r="AY113" s="25">
        <v>28</v>
      </c>
      <c r="AZ113" s="25"/>
      <c r="BA113" s="25"/>
      <c r="BB113" s="25">
        <v>6.5</v>
      </c>
      <c r="BC113" s="25"/>
      <c r="BD113" s="25">
        <v>20</v>
      </c>
      <c r="BE113" s="25">
        <v>5.9</v>
      </c>
      <c r="BF113" s="25"/>
      <c r="BG113" s="25"/>
      <c r="BH113" s="25"/>
      <c r="BI113" s="25"/>
      <c r="BJ113" s="25">
        <v>26</v>
      </c>
      <c r="BK113" s="25"/>
      <c r="BL113" s="25"/>
      <c r="BM113" s="25"/>
      <c r="BN113" s="25">
        <f t="shared" si="20"/>
        <v>378.1</v>
      </c>
      <c r="BO113" s="25">
        <f t="shared" si="24"/>
        <v>13</v>
      </c>
      <c r="BP113" s="25"/>
      <c r="BQ113" s="25"/>
      <c r="BR113" s="25"/>
      <c r="BS113" s="25"/>
      <c r="BT113" s="25"/>
      <c r="BU113" s="25"/>
      <c r="BV113" s="25"/>
      <c r="BW113" s="25"/>
      <c r="BX113" s="25"/>
      <c r="BY113" s="26">
        <v>50.81</v>
      </c>
      <c r="BZ113" s="26">
        <v>769.5</v>
      </c>
      <c r="CA113" s="26">
        <f t="shared" si="25"/>
        <v>718.69</v>
      </c>
      <c r="CB113" s="25"/>
      <c r="CC113" s="25"/>
      <c r="CD113" s="25">
        <v>1079</v>
      </c>
      <c r="CE113" s="25">
        <v>6.44</v>
      </c>
      <c r="CF113" s="25"/>
      <c r="CG113" s="25"/>
      <c r="CH113" s="25"/>
      <c r="CI113" s="25"/>
      <c r="CJ113" s="25"/>
      <c r="CK113" s="25"/>
      <c r="CL113" s="27"/>
    </row>
    <row r="114" spans="1:90" ht="10.5" customHeight="1" hidden="1">
      <c r="A114" s="23" t="s">
        <v>108</v>
      </c>
      <c r="B114" s="49">
        <v>35643</v>
      </c>
      <c r="C114" s="49" t="s">
        <v>92</v>
      </c>
      <c r="D114" s="25"/>
      <c r="E114" s="25"/>
      <c r="F114" s="25">
        <v>5.2</v>
      </c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>
        <v>47</v>
      </c>
      <c r="Z114" s="25">
        <v>51</v>
      </c>
      <c r="AA114" s="25"/>
      <c r="AB114" s="25"/>
      <c r="AC114" s="25">
        <v>110</v>
      </c>
      <c r="AD114" s="25">
        <v>4.1</v>
      </c>
      <c r="AE114" s="25">
        <v>51</v>
      </c>
      <c r="AF114" s="25">
        <v>5.3</v>
      </c>
      <c r="AG114" s="25"/>
      <c r="AH114" s="25"/>
      <c r="AI114" s="25"/>
      <c r="AJ114" s="25"/>
      <c r="AK114" s="25"/>
      <c r="AL114" s="25"/>
      <c r="AM114" s="25">
        <v>68</v>
      </c>
      <c r="AN114" s="25"/>
      <c r="AO114" s="25"/>
      <c r="AP114" s="25"/>
      <c r="AQ114" s="25"/>
      <c r="AR114" s="25">
        <v>15</v>
      </c>
      <c r="AS114" s="25"/>
      <c r="AT114" s="25"/>
      <c r="AU114" s="25"/>
      <c r="AV114" s="25"/>
      <c r="AW114" s="25"/>
      <c r="AX114" s="25"/>
      <c r="AY114" s="25">
        <v>36</v>
      </c>
      <c r="AZ114" s="25"/>
      <c r="BA114" s="25"/>
      <c r="BB114" s="25">
        <v>9</v>
      </c>
      <c r="BC114" s="25"/>
      <c r="BD114" s="25">
        <v>26</v>
      </c>
      <c r="BE114" s="25">
        <v>8.9</v>
      </c>
      <c r="BF114" s="25"/>
      <c r="BG114" s="25"/>
      <c r="BH114" s="25"/>
      <c r="BI114" s="25"/>
      <c r="BJ114" s="25">
        <v>39</v>
      </c>
      <c r="BK114" s="25"/>
      <c r="BL114" s="25"/>
      <c r="BM114" s="25"/>
      <c r="BN114" s="25">
        <f t="shared" si="20"/>
        <v>475.49999999999994</v>
      </c>
      <c r="BO114" s="25">
        <f t="shared" si="24"/>
        <v>14</v>
      </c>
      <c r="BP114" s="25"/>
      <c r="BQ114" s="25"/>
      <c r="BR114" s="25"/>
      <c r="BS114" s="25"/>
      <c r="BT114" s="25"/>
      <c r="BU114" s="25"/>
      <c r="BV114" s="25"/>
      <c r="BW114" s="25"/>
      <c r="BX114" s="25"/>
      <c r="BY114" s="26">
        <v>46.78</v>
      </c>
      <c r="BZ114" s="26">
        <v>769.5</v>
      </c>
      <c r="CA114" s="26">
        <f t="shared" si="25"/>
        <v>722.72</v>
      </c>
      <c r="CB114" s="25"/>
      <c r="CC114" s="25"/>
      <c r="CD114" s="25">
        <v>801</v>
      </c>
      <c r="CE114" s="25">
        <v>6.51</v>
      </c>
      <c r="CF114" s="25"/>
      <c r="CG114" s="25"/>
      <c r="CH114" s="25"/>
      <c r="CI114" s="25"/>
      <c r="CJ114" s="25"/>
      <c r="CK114" s="25"/>
      <c r="CL114" s="27"/>
    </row>
    <row r="115" spans="1:90" ht="10.5" customHeight="1" hidden="1">
      <c r="A115" s="23" t="s">
        <v>108</v>
      </c>
      <c r="B115" s="49">
        <v>35724</v>
      </c>
      <c r="C115" s="49" t="s">
        <v>92</v>
      </c>
      <c r="D115" s="25"/>
      <c r="E115" s="25"/>
      <c r="F115" s="25">
        <v>5.1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>
        <v>3.3</v>
      </c>
      <c r="Y115" s="25">
        <v>36</v>
      </c>
      <c r="Z115" s="25">
        <v>50</v>
      </c>
      <c r="AA115" s="25"/>
      <c r="AB115" s="25"/>
      <c r="AC115" s="25">
        <v>120</v>
      </c>
      <c r="AD115" s="25">
        <v>4.1</v>
      </c>
      <c r="AE115" s="25">
        <v>40</v>
      </c>
      <c r="AF115" s="25">
        <v>6.2</v>
      </c>
      <c r="AG115" s="25"/>
      <c r="AH115" s="25"/>
      <c r="AI115" s="25"/>
      <c r="AJ115" s="25"/>
      <c r="AK115" s="25"/>
      <c r="AL115" s="25"/>
      <c r="AM115" s="25">
        <v>74</v>
      </c>
      <c r="AN115" s="25"/>
      <c r="AO115" s="25"/>
      <c r="AP115" s="25"/>
      <c r="AQ115" s="25"/>
      <c r="AR115" s="25"/>
      <c r="AS115" s="25" t="s">
        <v>110</v>
      </c>
      <c r="AT115" s="25"/>
      <c r="AU115" s="25"/>
      <c r="AV115" s="25"/>
      <c r="AW115" s="25"/>
      <c r="AX115" s="25"/>
      <c r="AY115" s="25">
        <v>35</v>
      </c>
      <c r="AZ115" s="25"/>
      <c r="BA115" s="25"/>
      <c r="BB115" s="25">
        <v>6.9</v>
      </c>
      <c r="BC115" s="25"/>
      <c r="BD115" s="25">
        <v>24</v>
      </c>
      <c r="BE115" s="25">
        <v>6.2</v>
      </c>
      <c r="BF115" s="25"/>
      <c r="BG115" s="25"/>
      <c r="BH115" s="25"/>
      <c r="BI115" s="25"/>
      <c r="BJ115" s="25">
        <v>29</v>
      </c>
      <c r="BK115" s="25"/>
      <c r="BL115" s="25"/>
      <c r="BM115" s="25"/>
      <c r="BN115" s="25">
        <f t="shared" si="20"/>
        <v>439.79999999999995</v>
      </c>
      <c r="BO115" s="25">
        <f t="shared" si="24"/>
        <v>15</v>
      </c>
      <c r="BP115" s="25"/>
      <c r="BQ115" s="25"/>
      <c r="BR115" s="25"/>
      <c r="BS115" s="25"/>
      <c r="BT115" s="25"/>
      <c r="BU115" s="25"/>
      <c r="BV115" s="25"/>
      <c r="BW115" s="25"/>
      <c r="BX115" s="25"/>
      <c r="BY115" s="26">
        <v>49.49</v>
      </c>
      <c r="BZ115" s="26">
        <v>769.5</v>
      </c>
      <c r="CA115" s="26">
        <f t="shared" si="25"/>
        <v>720.01</v>
      </c>
      <c r="CB115" s="25"/>
      <c r="CC115" s="25"/>
      <c r="CD115" s="25">
        <v>1565</v>
      </c>
      <c r="CE115" s="25">
        <v>6.38</v>
      </c>
      <c r="CF115" s="25"/>
      <c r="CG115" s="25"/>
      <c r="CH115" s="25"/>
      <c r="CI115" s="25"/>
      <c r="CJ115" s="25"/>
      <c r="CK115" s="25"/>
      <c r="CL115" s="27"/>
    </row>
    <row r="116" spans="1:90" ht="10.5" customHeight="1" hidden="1">
      <c r="A116" s="23" t="s">
        <v>108</v>
      </c>
      <c r="B116" s="49">
        <v>35948</v>
      </c>
      <c r="C116" s="49" t="s">
        <v>90</v>
      </c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>
        <v>12</v>
      </c>
      <c r="Z116" s="25">
        <v>51</v>
      </c>
      <c r="AA116" s="25"/>
      <c r="AB116" s="25"/>
      <c r="AC116" s="25">
        <v>130</v>
      </c>
      <c r="AD116" s="25"/>
      <c r="AE116" s="25">
        <v>26</v>
      </c>
      <c r="AF116" s="25"/>
      <c r="AG116" s="25"/>
      <c r="AH116" s="25"/>
      <c r="AI116" s="25"/>
      <c r="AJ116" s="25"/>
      <c r="AK116" s="25"/>
      <c r="AL116" s="25"/>
      <c r="AM116" s="25">
        <v>89</v>
      </c>
      <c r="AN116" s="25"/>
      <c r="AO116" s="25"/>
      <c r="AP116" s="25"/>
      <c r="AQ116" s="25"/>
      <c r="AR116" s="25"/>
      <c r="AS116" s="25" t="s">
        <v>111</v>
      </c>
      <c r="AT116" s="25"/>
      <c r="AU116" s="25"/>
      <c r="AV116" s="25"/>
      <c r="AW116" s="25"/>
      <c r="AX116" s="25"/>
      <c r="AY116" s="25">
        <v>32</v>
      </c>
      <c r="AZ116" s="25"/>
      <c r="BA116" s="25"/>
      <c r="BB116" s="25">
        <v>4.2</v>
      </c>
      <c r="BC116" s="25"/>
      <c r="BD116" s="25">
        <v>24</v>
      </c>
      <c r="BE116" s="25"/>
      <c r="BF116" s="25"/>
      <c r="BG116" s="25"/>
      <c r="BH116" s="25"/>
      <c r="BI116" s="25"/>
      <c r="BJ116" s="25">
        <v>18</v>
      </c>
      <c r="BK116" s="25"/>
      <c r="BL116" s="25"/>
      <c r="BM116" s="25"/>
      <c r="BN116" s="25">
        <f t="shared" si="20"/>
        <v>386.2</v>
      </c>
      <c r="BO116" s="25">
        <f t="shared" si="24"/>
        <v>10</v>
      </c>
      <c r="BP116" s="25"/>
      <c r="BQ116" s="25"/>
      <c r="BR116" s="25"/>
      <c r="BS116" s="25"/>
      <c r="BT116" s="25"/>
      <c r="BU116" s="25"/>
      <c r="BV116" s="25"/>
      <c r="BW116" s="25"/>
      <c r="BX116" s="25"/>
      <c r="BY116" s="26">
        <v>48.89</v>
      </c>
      <c r="BZ116" s="26">
        <v>769.5</v>
      </c>
      <c r="CA116" s="26">
        <f t="shared" si="25"/>
        <v>720.61</v>
      </c>
      <c r="CB116" s="25"/>
      <c r="CC116" s="25"/>
      <c r="CD116" s="25">
        <v>1559</v>
      </c>
      <c r="CE116" s="25">
        <v>6.43</v>
      </c>
      <c r="CF116" s="25"/>
      <c r="CG116" s="25"/>
      <c r="CH116" s="25"/>
      <c r="CI116" s="25"/>
      <c r="CJ116" s="25"/>
      <c r="CK116" s="25"/>
      <c r="CL116" s="27"/>
    </row>
    <row r="117" spans="1:90" ht="10.5" customHeight="1" hidden="1">
      <c r="A117" s="23" t="s">
        <v>108</v>
      </c>
      <c r="B117" s="49">
        <v>36123</v>
      </c>
      <c r="C117" s="49" t="s">
        <v>94</v>
      </c>
      <c r="D117" s="25"/>
      <c r="E117" s="25"/>
      <c r="F117" s="25">
        <v>2.8</v>
      </c>
      <c r="G117" s="25"/>
      <c r="H117" s="25"/>
      <c r="I117" s="25"/>
      <c r="J117" s="25"/>
      <c r="K117" s="25"/>
      <c r="L117" s="25"/>
      <c r="M117" s="25"/>
      <c r="N117" s="25">
        <v>1.1</v>
      </c>
      <c r="O117" s="25">
        <v>2.6</v>
      </c>
      <c r="P117" s="25"/>
      <c r="Q117" s="25"/>
      <c r="R117" s="25"/>
      <c r="S117" s="25"/>
      <c r="T117" s="25"/>
      <c r="U117" s="25"/>
      <c r="V117" s="25"/>
      <c r="W117" s="25"/>
      <c r="X117" s="25">
        <v>2.5</v>
      </c>
      <c r="Y117" s="25">
        <v>15</v>
      </c>
      <c r="Z117" s="25">
        <v>31</v>
      </c>
      <c r="AA117" s="25">
        <v>0.92</v>
      </c>
      <c r="AB117" s="25"/>
      <c r="AC117" s="25"/>
      <c r="AD117" s="25">
        <v>2.9</v>
      </c>
      <c r="AE117" s="25">
        <v>24</v>
      </c>
      <c r="AF117" s="25"/>
      <c r="AG117" s="25"/>
      <c r="AH117" s="25"/>
      <c r="AI117" s="25"/>
      <c r="AJ117" s="25"/>
      <c r="AK117" s="25"/>
      <c r="AL117" s="25"/>
      <c r="AM117" s="25">
        <v>96</v>
      </c>
      <c r="AN117" s="25"/>
      <c r="AO117" s="25"/>
      <c r="AP117" s="25"/>
      <c r="AQ117" s="25"/>
      <c r="AR117" s="25">
        <v>9</v>
      </c>
      <c r="AS117" s="25">
        <v>2.1</v>
      </c>
      <c r="AT117" s="25"/>
      <c r="AU117" s="25"/>
      <c r="AV117" s="25"/>
      <c r="AW117" s="25"/>
      <c r="AX117" s="25"/>
      <c r="AY117" s="25">
        <v>22</v>
      </c>
      <c r="AZ117" s="25"/>
      <c r="BA117" s="25"/>
      <c r="BB117" s="25">
        <v>1.7</v>
      </c>
      <c r="BC117" s="25"/>
      <c r="BD117" s="25">
        <v>18</v>
      </c>
      <c r="BE117" s="25">
        <v>1.6</v>
      </c>
      <c r="BF117" s="25"/>
      <c r="BG117" s="25"/>
      <c r="BH117" s="25"/>
      <c r="BI117" s="25"/>
      <c r="BJ117" s="25">
        <v>21</v>
      </c>
      <c r="BK117" s="25"/>
      <c r="BL117" s="25"/>
      <c r="BM117" s="25"/>
      <c r="BN117" s="25">
        <f t="shared" si="20"/>
        <v>254.21999999999997</v>
      </c>
      <c r="BO117" s="25">
        <f t="shared" si="24"/>
        <v>17</v>
      </c>
      <c r="BP117" s="25" t="s">
        <v>91</v>
      </c>
      <c r="BQ117" s="25" t="s">
        <v>91</v>
      </c>
      <c r="BR117" s="25" t="s">
        <v>91</v>
      </c>
      <c r="BS117" s="25" t="s">
        <v>91</v>
      </c>
      <c r="BT117" s="25">
        <v>1.9</v>
      </c>
      <c r="BU117" s="25" t="s">
        <v>91</v>
      </c>
      <c r="BV117" s="25" t="s">
        <v>91</v>
      </c>
      <c r="BW117" s="25" t="s">
        <v>91</v>
      </c>
      <c r="BX117" s="25">
        <v>1.1</v>
      </c>
      <c r="BY117" s="26">
        <v>49.77</v>
      </c>
      <c r="BZ117" s="26">
        <v>769.5</v>
      </c>
      <c r="CA117" s="26">
        <f t="shared" si="25"/>
        <v>719.73</v>
      </c>
      <c r="CB117" s="25"/>
      <c r="CC117" s="25"/>
      <c r="CD117" s="25">
        <v>1133</v>
      </c>
      <c r="CE117" s="25">
        <v>6.41</v>
      </c>
      <c r="CF117" s="25"/>
      <c r="CG117" s="25"/>
      <c r="CH117" s="25"/>
      <c r="CI117" s="25"/>
      <c r="CJ117" s="25"/>
      <c r="CK117" s="25"/>
      <c r="CL117" s="27"/>
    </row>
    <row r="118" spans="1:90" ht="10.5" customHeight="1">
      <c r="A118" s="23" t="s">
        <v>108</v>
      </c>
      <c r="B118" s="49">
        <v>36262</v>
      </c>
      <c r="C118" s="49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6">
        <v>29.48</v>
      </c>
      <c r="BZ118" s="26">
        <v>769.5</v>
      </c>
      <c r="CA118" s="26">
        <f t="shared" si="25"/>
        <v>740.02</v>
      </c>
      <c r="CB118" s="25">
        <v>0.3</v>
      </c>
      <c r="CC118" s="25">
        <v>2.9</v>
      </c>
      <c r="CD118" s="25">
        <v>1481</v>
      </c>
      <c r="CE118" s="25">
        <v>6.53</v>
      </c>
      <c r="CF118" s="25"/>
      <c r="CG118" s="25"/>
      <c r="CH118" s="25"/>
      <c r="CI118" s="25"/>
      <c r="CJ118" s="25"/>
      <c r="CK118" s="25"/>
      <c r="CL118" s="27"/>
    </row>
    <row r="119" spans="1:90" ht="10.5" customHeight="1">
      <c r="A119" s="23" t="s">
        <v>108</v>
      </c>
      <c r="B119" s="49">
        <v>36397</v>
      </c>
      <c r="C119" s="49" t="s">
        <v>103</v>
      </c>
      <c r="D119" s="25"/>
      <c r="E119" s="25"/>
      <c r="F119" s="25">
        <v>3.2</v>
      </c>
      <c r="G119" s="25"/>
      <c r="H119" s="25"/>
      <c r="I119" s="25"/>
      <c r="J119" s="25"/>
      <c r="K119" s="25"/>
      <c r="L119" s="25"/>
      <c r="M119" s="25"/>
      <c r="N119" s="25">
        <v>1</v>
      </c>
      <c r="O119" s="25">
        <v>5.7</v>
      </c>
      <c r="P119" s="25"/>
      <c r="Q119" s="25"/>
      <c r="R119" s="25"/>
      <c r="S119" s="25"/>
      <c r="T119" s="25"/>
      <c r="U119" s="25"/>
      <c r="V119" s="25">
        <v>0.5</v>
      </c>
      <c r="W119" s="25"/>
      <c r="X119" s="25">
        <v>5.5</v>
      </c>
      <c r="Y119" s="25">
        <v>7.6</v>
      </c>
      <c r="Z119" s="25">
        <v>43</v>
      </c>
      <c r="AA119" s="25">
        <v>1.9</v>
      </c>
      <c r="AB119" s="25">
        <v>1.2</v>
      </c>
      <c r="AC119" s="25">
        <v>130</v>
      </c>
      <c r="AD119" s="25">
        <v>7</v>
      </c>
      <c r="AE119" s="25">
        <v>28</v>
      </c>
      <c r="AF119" s="25">
        <v>5.1</v>
      </c>
      <c r="AG119" s="25"/>
      <c r="AH119" s="25"/>
      <c r="AI119" s="25"/>
      <c r="AJ119" s="25"/>
      <c r="AK119" s="25"/>
      <c r="AL119" s="25"/>
      <c r="AM119" s="25">
        <v>140</v>
      </c>
      <c r="AN119" s="25"/>
      <c r="AO119" s="25"/>
      <c r="AP119" s="25"/>
      <c r="AQ119" s="25"/>
      <c r="AR119" s="25"/>
      <c r="AS119" s="25"/>
      <c r="AT119" s="25">
        <v>1.4</v>
      </c>
      <c r="AU119" s="25"/>
      <c r="AV119" s="25"/>
      <c r="AW119" s="25"/>
      <c r="AX119" s="25"/>
      <c r="AY119" s="25">
        <v>34</v>
      </c>
      <c r="AZ119" s="25"/>
      <c r="BA119" s="25"/>
      <c r="BB119" s="25">
        <v>0.9</v>
      </c>
      <c r="BC119" s="25"/>
      <c r="BD119" s="25">
        <v>32</v>
      </c>
      <c r="BE119" s="25">
        <v>1</v>
      </c>
      <c r="BF119" s="25"/>
      <c r="BG119" s="25"/>
      <c r="BH119" s="25"/>
      <c r="BI119" s="25"/>
      <c r="BJ119" s="25">
        <v>38</v>
      </c>
      <c r="BK119" s="25"/>
      <c r="BL119" s="25"/>
      <c r="BM119" s="25"/>
      <c r="BN119" s="25">
        <f>IF(COUNTA(A119)=1,IF(SUM(D119:BM119)=0,"ND",SUM(D119:BM119))," ")</f>
        <v>487</v>
      </c>
      <c r="BO119" s="25">
        <f>COUNTA(D119:BM119)</f>
        <v>20</v>
      </c>
      <c r="BP119" s="25" t="s">
        <v>104</v>
      </c>
      <c r="BQ119" s="25">
        <v>0.4</v>
      </c>
      <c r="BR119" s="25" t="s">
        <v>105</v>
      </c>
      <c r="BS119" s="25" t="s">
        <v>106</v>
      </c>
      <c r="BT119" s="25">
        <v>0.34</v>
      </c>
      <c r="BU119" s="25">
        <v>1.7</v>
      </c>
      <c r="BV119" s="25">
        <v>0.02</v>
      </c>
      <c r="BW119" s="25" t="s">
        <v>107</v>
      </c>
      <c r="BX119" s="25">
        <v>0.65</v>
      </c>
      <c r="BY119" s="26">
        <v>49.43</v>
      </c>
      <c r="BZ119" s="26">
        <v>769.5</v>
      </c>
      <c r="CA119" s="26">
        <f>+BZ119-BY119</f>
        <v>720.07</v>
      </c>
      <c r="CB119" s="25">
        <v>0.9</v>
      </c>
      <c r="CC119" s="25">
        <v>5</v>
      </c>
      <c r="CD119" s="25">
        <v>1493</v>
      </c>
      <c r="CE119" s="25">
        <v>6.36</v>
      </c>
      <c r="CF119" s="25"/>
      <c r="CG119" s="25"/>
      <c r="CH119" s="25"/>
      <c r="CI119" s="25"/>
      <c r="CJ119" s="25"/>
      <c r="CK119" s="25"/>
      <c r="CL119" s="27"/>
    </row>
    <row r="120" spans="1:90" ht="10.5" customHeight="1">
      <c r="A120" s="23" t="s">
        <v>108</v>
      </c>
      <c r="B120" s="49">
        <v>36496</v>
      </c>
      <c r="C120" s="49" t="s">
        <v>112</v>
      </c>
      <c r="D120" s="25"/>
      <c r="E120" s="25"/>
      <c r="F120" s="25">
        <v>2.8</v>
      </c>
      <c r="G120" s="25"/>
      <c r="H120" s="25"/>
      <c r="I120" s="25"/>
      <c r="J120" s="25"/>
      <c r="K120" s="25"/>
      <c r="L120" s="25"/>
      <c r="M120" s="25"/>
      <c r="N120" s="25">
        <v>0.9</v>
      </c>
      <c r="O120" s="25">
        <v>4.9</v>
      </c>
      <c r="P120" s="25"/>
      <c r="Q120" s="25"/>
      <c r="R120" s="25"/>
      <c r="S120" s="25"/>
      <c r="T120" s="25"/>
      <c r="U120" s="25"/>
      <c r="V120" s="25">
        <v>0.4</v>
      </c>
      <c r="W120" s="25"/>
      <c r="X120" s="25">
        <v>4.3</v>
      </c>
      <c r="Y120" s="25">
        <v>2</v>
      </c>
      <c r="Z120" s="25">
        <v>29</v>
      </c>
      <c r="AA120" s="25">
        <v>1.3</v>
      </c>
      <c r="AB120" s="25">
        <v>1</v>
      </c>
      <c r="AC120" s="25">
        <v>120</v>
      </c>
      <c r="AD120" s="25">
        <v>4.8</v>
      </c>
      <c r="AE120" s="25">
        <v>26</v>
      </c>
      <c r="AF120" s="25">
        <v>3.9</v>
      </c>
      <c r="AG120" s="25"/>
      <c r="AH120" s="25"/>
      <c r="AI120" s="25"/>
      <c r="AJ120" s="25"/>
      <c r="AK120" s="25"/>
      <c r="AL120" s="25"/>
      <c r="AM120" s="25">
        <v>150</v>
      </c>
      <c r="AN120" s="25"/>
      <c r="AO120" s="25"/>
      <c r="AP120" s="25"/>
      <c r="AQ120" s="25"/>
      <c r="AR120" s="25"/>
      <c r="AS120" s="25"/>
      <c r="AT120" s="25">
        <v>0.9</v>
      </c>
      <c r="AU120" s="25"/>
      <c r="AV120" s="25"/>
      <c r="AW120" s="25"/>
      <c r="AX120" s="25"/>
      <c r="AY120" s="25">
        <v>40</v>
      </c>
      <c r="AZ120" s="25"/>
      <c r="BA120" s="25"/>
      <c r="BB120" s="25">
        <v>0.6</v>
      </c>
      <c r="BC120" s="25"/>
      <c r="BD120" s="25">
        <v>36</v>
      </c>
      <c r="BE120" s="25">
        <v>0.6</v>
      </c>
      <c r="BF120" s="25"/>
      <c r="BG120" s="25"/>
      <c r="BH120" s="25"/>
      <c r="BI120" s="25"/>
      <c r="BJ120" s="25">
        <v>31</v>
      </c>
      <c r="BK120" s="25"/>
      <c r="BL120" s="25"/>
      <c r="BM120" s="25"/>
      <c r="BN120" s="25">
        <f>IF(COUNTA(A120)=1,IF(SUM(D120:BM120)=0,"ND",SUM(D120:BM120))," ")</f>
        <v>460.40000000000003</v>
      </c>
      <c r="BO120" s="25">
        <f>COUNTA(D120:BM120)</f>
        <v>20</v>
      </c>
      <c r="BP120" s="25"/>
      <c r="BQ120" s="25"/>
      <c r="BR120" s="25"/>
      <c r="BS120" s="25"/>
      <c r="BT120" s="25"/>
      <c r="BU120" s="25"/>
      <c r="BV120" s="25"/>
      <c r="BW120" s="25"/>
      <c r="BX120" s="25"/>
      <c r="BY120" s="26">
        <v>50.22</v>
      </c>
      <c r="BZ120" s="26">
        <v>769.5</v>
      </c>
      <c r="CA120" s="26">
        <f>+BZ120-BY120</f>
        <v>719.28</v>
      </c>
      <c r="CB120" s="25">
        <v>0.3</v>
      </c>
      <c r="CC120" s="25">
        <v>1.9</v>
      </c>
      <c r="CD120" s="25">
        <v>1064</v>
      </c>
      <c r="CE120" s="25">
        <v>6.09</v>
      </c>
      <c r="CF120" s="25"/>
      <c r="CG120" s="25"/>
      <c r="CH120" s="25"/>
      <c r="CI120" s="25"/>
      <c r="CJ120" s="25"/>
      <c r="CK120" s="25"/>
      <c r="CL120" s="27"/>
    </row>
    <row r="121" spans="1:90" ht="10.5" customHeight="1">
      <c r="A121" s="23" t="s">
        <v>108</v>
      </c>
      <c r="B121" s="49">
        <v>36626</v>
      </c>
      <c r="C121" s="49" t="s">
        <v>112</v>
      </c>
      <c r="D121" s="25"/>
      <c r="E121" s="25"/>
      <c r="F121" s="25">
        <v>2.8</v>
      </c>
      <c r="G121" s="25"/>
      <c r="H121" s="25"/>
      <c r="I121" s="25"/>
      <c r="J121" s="25"/>
      <c r="K121" s="25"/>
      <c r="L121" s="25"/>
      <c r="M121" s="25"/>
      <c r="N121" s="25">
        <v>0.9</v>
      </c>
      <c r="O121" s="25">
        <v>6.2</v>
      </c>
      <c r="P121" s="25"/>
      <c r="Q121" s="25"/>
      <c r="R121" s="25"/>
      <c r="S121" s="25"/>
      <c r="T121" s="25"/>
      <c r="U121" s="25"/>
      <c r="V121" s="25">
        <v>0.5</v>
      </c>
      <c r="W121" s="25"/>
      <c r="X121" s="25">
        <v>5</v>
      </c>
      <c r="Y121" s="25">
        <v>1.9</v>
      </c>
      <c r="Z121" s="25">
        <v>42</v>
      </c>
      <c r="AA121" s="25">
        <v>1.2</v>
      </c>
      <c r="AB121" s="25">
        <v>1.3</v>
      </c>
      <c r="AC121" s="25">
        <v>160</v>
      </c>
      <c r="AD121" s="25">
        <v>6.2</v>
      </c>
      <c r="AE121" s="25">
        <v>25</v>
      </c>
      <c r="AF121" s="25">
        <v>4.1</v>
      </c>
      <c r="AG121" s="25"/>
      <c r="AH121" s="25"/>
      <c r="AI121" s="25"/>
      <c r="AJ121" s="25"/>
      <c r="AK121" s="25"/>
      <c r="AL121" s="25"/>
      <c r="AM121" s="25">
        <v>140</v>
      </c>
      <c r="AN121" s="25"/>
      <c r="AO121" s="25"/>
      <c r="AP121" s="25"/>
      <c r="AQ121" s="25"/>
      <c r="AR121" s="25"/>
      <c r="AS121" s="25">
        <v>13</v>
      </c>
      <c r="AT121" s="25">
        <v>1</v>
      </c>
      <c r="AU121" s="25"/>
      <c r="AV121" s="25"/>
      <c r="AW121" s="25"/>
      <c r="AX121" s="25"/>
      <c r="AY121" s="25">
        <v>36</v>
      </c>
      <c r="AZ121" s="25"/>
      <c r="BA121" s="25"/>
      <c r="BB121" s="25">
        <v>0.3</v>
      </c>
      <c r="BC121" s="25"/>
      <c r="BD121" s="25">
        <v>31</v>
      </c>
      <c r="BE121" s="25"/>
      <c r="BF121" s="25"/>
      <c r="BG121" s="25"/>
      <c r="BH121" s="25"/>
      <c r="BI121" s="25"/>
      <c r="BJ121" s="25">
        <v>57</v>
      </c>
      <c r="BK121" s="25"/>
      <c r="BL121" s="25"/>
      <c r="BM121" s="25"/>
      <c r="BN121" s="25">
        <f>IF(COUNTA(A121)=1,IF(SUM(D121:BM121)=0,"ND",SUM(D121:BM121))," ")</f>
        <v>535.4000000000001</v>
      </c>
      <c r="BO121" s="25">
        <f>COUNTA(D121:BM121)</f>
        <v>20</v>
      </c>
      <c r="BP121" s="25"/>
      <c r="BQ121" s="25"/>
      <c r="BR121" s="25"/>
      <c r="BS121" s="25"/>
      <c r="BT121" s="25"/>
      <c r="BU121" s="25"/>
      <c r="BV121" s="25"/>
      <c r="BW121" s="25"/>
      <c r="BX121" s="25"/>
      <c r="BY121" s="26">
        <v>51.15</v>
      </c>
      <c r="BZ121" s="26">
        <v>769.5</v>
      </c>
      <c r="CA121" s="26">
        <f>+BZ121-BY121</f>
        <v>718.35</v>
      </c>
      <c r="CB121" s="25">
        <v>0.7</v>
      </c>
      <c r="CC121" s="25">
        <v>3.2</v>
      </c>
      <c r="CD121" s="25">
        <v>1102</v>
      </c>
      <c r="CE121" s="25">
        <v>6.54</v>
      </c>
      <c r="CF121" s="25"/>
      <c r="CG121" s="25"/>
      <c r="CH121" s="25"/>
      <c r="CI121" s="25"/>
      <c r="CJ121" s="25"/>
      <c r="CK121" s="25"/>
      <c r="CL121" s="27"/>
    </row>
    <row r="122" spans="1:90" ht="10.5" customHeight="1">
      <c r="A122" s="23" t="s">
        <v>108</v>
      </c>
      <c r="B122" s="49">
        <v>36767</v>
      </c>
      <c r="C122" s="49" t="s">
        <v>112</v>
      </c>
      <c r="D122" s="25"/>
      <c r="E122" s="25"/>
      <c r="F122" s="25">
        <v>2.2</v>
      </c>
      <c r="G122" s="25"/>
      <c r="H122" s="25"/>
      <c r="I122" s="25"/>
      <c r="J122" s="25"/>
      <c r="K122" s="25"/>
      <c r="L122" s="25"/>
      <c r="M122" s="25"/>
      <c r="N122" s="25">
        <v>0.8</v>
      </c>
      <c r="O122" s="25">
        <v>2</v>
      </c>
      <c r="P122" s="25"/>
      <c r="Q122" s="25"/>
      <c r="R122" s="25"/>
      <c r="S122" s="25"/>
      <c r="T122" s="25"/>
      <c r="U122" s="25"/>
      <c r="V122" s="25">
        <v>0.3</v>
      </c>
      <c r="W122" s="25"/>
      <c r="X122" s="25"/>
      <c r="Y122" s="25">
        <v>1.1</v>
      </c>
      <c r="Z122" s="25">
        <v>20</v>
      </c>
      <c r="AA122" s="25">
        <v>0.7</v>
      </c>
      <c r="AB122" s="25">
        <v>0.6</v>
      </c>
      <c r="AC122" s="25">
        <v>73</v>
      </c>
      <c r="AD122" s="25">
        <v>2.9</v>
      </c>
      <c r="AE122" s="25">
        <v>11</v>
      </c>
      <c r="AF122" s="25">
        <v>2.7</v>
      </c>
      <c r="AG122" s="25"/>
      <c r="AH122" s="25"/>
      <c r="AI122" s="25"/>
      <c r="AJ122" s="25"/>
      <c r="AK122" s="25"/>
      <c r="AL122" s="25"/>
      <c r="AM122" s="25">
        <v>53</v>
      </c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>
        <v>28</v>
      </c>
      <c r="AZ122" s="25"/>
      <c r="BA122" s="25"/>
      <c r="BB122" s="25"/>
      <c r="BC122" s="25"/>
      <c r="BD122" s="25">
        <v>27</v>
      </c>
      <c r="BE122" s="25"/>
      <c r="BF122" s="25"/>
      <c r="BG122" s="25"/>
      <c r="BH122" s="25"/>
      <c r="BI122" s="25"/>
      <c r="BJ122" s="25">
        <v>14</v>
      </c>
      <c r="BK122" s="25"/>
      <c r="BL122" s="25"/>
      <c r="BM122" s="25"/>
      <c r="BN122" s="25">
        <f>IF(COUNTA(A122)=1,IF(SUM(D122:BM122)=0,"ND",SUM(D122:BM122))," ")</f>
        <v>239.3</v>
      </c>
      <c r="BO122" s="25">
        <f>COUNTA(D122:BM122)</f>
        <v>16</v>
      </c>
      <c r="BP122" s="25" t="s">
        <v>170</v>
      </c>
      <c r="BQ122" s="25">
        <v>0.27</v>
      </c>
      <c r="BR122" s="25" t="s">
        <v>172</v>
      </c>
      <c r="BS122" s="25" t="s">
        <v>106</v>
      </c>
      <c r="BT122" s="25">
        <v>0.47</v>
      </c>
      <c r="BU122" s="25" t="s">
        <v>170</v>
      </c>
      <c r="BV122" s="25">
        <v>0.018</v>
      </c>
      <c r="BW122" s="25" t="s">
        <v>107</v>
      </c>
      <c r="BX122" s="25">
        <v>0.58</v>
      </c>
      <c r="BY122" s="8">
        <v>51.6</v>
      </c>
      <c r="BZ122" s="26">
        <v>769.5</v>
      </c>
      <c r="CA122" s="26">
        <f>+BZ122-BY122</f>
        <v>717.9</v>
      </c>
      <c r="CB122" s="9">
        <v>0.3</v>
      </c>
      <c r="CC122" s="10">
        <v>1.4</v>
      </c>
      <c r="CD122" s="10">
        <v>1317</v>
      </c>
      <c r="CE122" s="9">
        <v>5.93</v>
      </c>
      <c r="CF122" s="25">
        <v>2.7</v>
      </c>
      <c r="CG122" s="25">
        <v>830</v>
      </c>
      <c r="CH122" s="25">
        <v>60</v>
      </c>
      <c r="CI122" s="25">
        <v>32</v>
      </c>
      <c r="CJ122" s="25" t="s">
        <v>121</v>
      </c>
      <c r="CK122" s="25">
        <v>0.29</v>
      </c>
      <c r="CL122" s="27">
        <v>0.02</v>
      </c>
    </row>
    <row r="123" spans="1:90" ht="10.5" customHeight="1">
      <c r="A123" s="23" t="s">
        <v>108</v>
      </c>
      <c r="B123" s="49">
        <v>36822</v>
      </c>
      <c r="C123" s="49" t="s">
        <v>112</v>
      </c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>
        <v>17</v>
      </c>
      <c r="AA123" s="25"/>
      <c r="AB123" s="25"/>
      <c r="AC123" s="25">
        <v>72</v>
      </c>
      <c r="AD123" s="25">
        <v>5</v>
      </c>
      <c r="AE123" s="25">
        <v>14</v>
      </c>
      <c r="AF123" s="25"/>
      <c r="AG123" s="25"/>
      <c r="AH123" s="25"/>
      <c r="AI123" s="25"/>
      <c r="AJ123" s="25"/>
      <c r="AK123" s="25"/>
      <c r="AL123" s="25"/>
      <c r="AM123" s="25">
        <v>87</v>
      </c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>
        <v>16</v>
      </c>
      <c r="AZ123" s="25"/>
      <c r="BA123" s="25"/>
      <c r="BB123" s="25"/>
      <c r="BC123" s="25"/>
      <c r="BD123" s="25">
        <v>18</v>
      </c>
      <c r="BE123" s="25"/>
      <c r="BF123" s="25"/>
      <c r="BG123" s="25"/>
      <c r="BH123" s="25"/>
      <c r="BI123" s="25"/>
      <c r="BJ123" s="25">
        <v>15</v>
      </c>
      <c r="BK123" s="25"/>
      <c r="BL123" s="25"/>
      <c r="BM123" s="25"/>
      <c r="BN123" s="25">
        <f>IF(COUNTA(A123)=1,IF(SUM(D123:BM123)=0,"ND",SUM(D123:BM123))," ")</f>
        <v>244</v>
      </c>
      <c r="BO123" s="25">
        <f>COUNTA(D123:BM123)</f>
        <v>8</v>
      </c>
      <c r="BP123" s="25"/>
      <c r="BQ123" s="25"/>
      <c r="BR123" s="25"/>
      <c r="BS123" s="25"/>
      <c r="BT123" s="25"/>
      <c r="BU123" s="25"/>
      <c r="BV123" s="25"/>
      <c r="BW123" s="25"/>
      <c r="BX123" s="25"/>
      <c r="BY123" s="8">
        <v>52.12</v>
      </c>
      <c r="BZ123" s="26">
        <v>769.5</v>
      </c>
      <c r="CA123" s="26">
        <f>+BZ123-BY123</f>
        <v>717.38</v>
      </c>
      <c r="CB123" s="9">
        <v>0.1</v>
      </c>
      <c r="CC123" s="10">
        <v>0.9</v>
      </c>
      <c r="CD123" s="10">
        <v>1316</v>
      </c>
      <c r="CE123" s="9">
        <v>6.33</v>
      </c>
      <c r="CF123" s="25"/>
      <c r="CG123" s="25"/>
      <c r="CH123" s="25"/>
      <c r="CI123" s="25"/>
      <c r="CJ123" s="25"/>
      <c r="CK123" s="25"/>
      <c r="CL123" s="27"/>
    </row>
    <row r="124" spans="1:90" ht="10.5" customHeight="1">
      <c r="A124" s="23"/>
      <c r="B124" s="49"/>
      <c r="C124" s="49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6"/>
      <c r="BZ124" s="26"/>
      <c r="CA124" s="26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7"/>
    </row>
    <row r="125" spans="1:90" ht="10.5" customHeight="1">
      <c r="A125" s="23"/>
      <c r="B125" s="49"/>
      <c r="C125" s="49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6"/>
      <c r="BZ125" s="26"/>
      <c r="CA125" s="26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7"/>
    </row>
    <row r="126" spans="1:90" ht="10.5" customHeight="1" hidden="1">
      <c r="A126" s="50" t="s">
        <v>113</v>
      </c>
      <c r="B126" s="49">
        <v>31782</v>
      </c>
      <c r="C126" s="49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6">
        <f aca="true" t="shared" si="26" ref="BY126:BY133">IF(COUNTA(BZ126:CA126)=2,BZ126-CA126," ")</f>
        <v>91.69000000000005</v>
      </c>
      <c r="BZ126" s="26">
        <f aca="true" t="shared" si="27" ref="BZ126:BZ133">IF(COUNTA(CA126)=1,817," ")</f>
        <v>817</v>
      </c>
      <c r="CA126" s="26">
        <v>725.31</v>
      </c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7"/>
    </row>
    <row r="127" spans="1:90" ht="10.5" customHeight="1" hidden="1">
      <c r="A127" s="50" t="s">
        <v>113</v>
      </c>
      <c r="B127" s="49">
        <v>32009</v>
      </c>
      <c r="C127" s="49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6">
        <f t="shared" si="26"/>
        <v>93.49000000000001</v>
      </c>
      <c r="BZ127" s="26">
        <f t="shared" si="27"/>
        <v>817</v>
      </c>
      <c r="CA127" s="26">
        <v>723.51</v>
      </c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7"/>
    </row>
    <row r="128" spans="1:90" ht="10.5" customHeight="1" hidden="1">
      <c r="A128" s="50" t="s">
        <v>113</v>
      </c>
      <c r="B128" s="49">
        <v>32037</v>
      </c>
      <c r="C128" s="49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6">
        <f t="shared" si="26"/>
        <v>93.88</v>
      </c>
      <c r="BZ128" s="26">
        <f t="shared" si="27"/>
        <v>817</v>
      </c>
      <c r="CA128" s="26">
        <v>723.12</v>
      </c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7"/>
    </row>
    <row r="129" spans="1:90" ht="10.5" customHeight="1" hidden="1">
      <c r="A129" s="50" t="s">
        <v>113</v>
      </c>
      <c r="B129" s="49">
        <v>32072</v>
      </c>
      <c r="C129" s="49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6">
        <f t="shared" si="26"/>
        <v>94.58000000000004</v>
      </c>
      <c r="BZ129" s="26">
        <f t="shared" si="27"/>
        <v>817</v>
      </c>
      <c r="CA129" s="26">
        <v>722.42</v>
      </c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7"/>
    </row>
    <row r="130" spans="1:90" ht="10.5" customHeight="1" hidden="1">
      <c r="A130" s="50" t="s">
        <v>113</v>
      </c>
      <c r="B130" s="49">
        <v>32380</v>
      </c>
      <c r="C130" s="49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6">
        <f t="shared" si="26"/>
        <v>97.17999999999995</v>
      </c>
      <c r="BZ130" s="26">
        <f t="shared" si="27"/>
        <v>817</v>
      </c>
      <c r="CA130" s="26">
        <v>719.82</v>
      </c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7"/>
    </row>
    <row r="131" spans="1:90" ht="10.5" customHeight="1" hidden="1">
      <c r="A131" s="50" t="s">
        <v>113</v>
      </c>
      <c r="B131" s="49">
        <v>32468</v>
      </c>
      <c r="C131" s="49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6">
        <f t="shared" si="26"/>
        <v>98</v>
      </c>
      <c r="BZ131" s="26">
        <f t="shared" si="27"/>
        <v>817</v>
      </c>
      <c r="CA131" s="26">
        <v>719</v>
      </c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7"/>
    </row>
    <row r="132" spans="1:90" ht="10.5" customHeight="1" hidden="1">
      <c r="A132" s="50" t="s">
        <v>113</v>
      </c>
      <c r="B132" s="49">
        <v>32714</v>
      </c>
      <c r="C132" s="49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>
        <v>1.3</v>
      </c>
      <c r="BE132" s="25"/>
      <c r="BF132" s="25"/>
      <c r="BG132" s="25"/>
      <c r="BH132" s="25"/>
      <c r="BI132" s="25"/>
      <c r="BJ132" s="25"/>
      <c r="BK132" s="25"/>
      <c r="BL132" s="25"/>
      <c r="BM132" s="25"/>
      <c r="BN132" s="25">
        <f>IF(COUNTA(A132)=1,IF(SUM(D132:BM132)=0,"ND",SUM(D132:BM132))," ")</f>
        <v>1.3</v>
      </c>
      <c r="BO132" s="25">
        <f aca="true" t="shared" si="28" ref="BO132:BO147">COUNTA(D132:BM132)</f>
        <v>1</v>
      </c>
      <c r="BP132" s="25" t="s">
        <v>91</v>
      </c>
      <c r="BQ132" s="25">
        <v>0.8</v>
      </c>
      <c r="BR132" s="25" t="s">
        <v>91</v>
      </c>
      <c r="BS132" s="25" t="s">
        <v>91</v>
      </c>
      <c r="BT132" s="25" t="s">
        <v>91</v>
      </c>
      <c r="BU132" s="25" t="s">
        <v>91</v>
      </c>
      <c r="BV132" s="25" t="s">
        <v>91</v>
      </c>
      <c r="BW132" s="25" t="s">
        <v>91</v>
      </c>
      <c r="BX132" s="25">
        <v>0.03</v>
      </c>
      <c r="BY132" s="26">
        <f t="shared" si="26"/>
        <v>98.32000000000005</v>
      </c>
      <c r="BZ132" s="26">
        <f t="shared" si="27"/>
        <v>817</v>
      </c>
      <c r="CA132" s="26">
        <v>718.68</v>
      </c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7"/>
    </row>
    <row r="133" spans="1:90" ht="10.5" customHeight="1" hidden="1">
      <c r="A133" s="50" t="s">
        <v>113</v>
      </c>
      <c r="B133" s="49">
        <v>32820</v>
      </c>
      <c r="C133" s="49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 t="str">
        <f>IF(COUNTA(A133)=1,IF(SUM(D133:BM133)=0,"ND",SUM(D133:BM133))," ")</f>
        <v>ND</v>
      </c>
      <c r="BO133" s="25">
        <f t="shared" si="28"/>
        <v>0</v>
      </c>
      <c r="BP133" s="25"/>
      <c r="BQ133" s="25"/>
      <c r="BR133" s="25"/>
      <c r="BS133" s="25"/>
      <c r="BT133" s="25"/>
      <c r="BU133" s="25"/>
      <c r="BV133" s="25"/>
      <c r="BW133" s="25"/>
      <c r="BX133" s="25"/>
      <c r="BY133" s="26">
        <f t="shared" si="26"/>
        <v>98.77999999999997</v>
      </c>
      <c r="BZ133" s="26">
        <f t="shared" si="27"/>
        <v>817</v>
      </c>
      <c r="CA133" s="26">
        <v>718.22</v>
      </c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7"/>
    </row>
    <row r="134" spans="1:90" s="4" customFormat="1" ht="10.5" customHeight="1" hidden="1">
      <c r="A134" s="50" t="s">
        <v>113</v>
      </c>
      <c r="B134" s="51">
        <v>32981</v>
      </c>
      <c r="C134" s="52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5"/>
      <c r="BO134" s="25">
        <f t="shared" si="28"/>
        <v>0</v>
      </c>
      <c r="BP134" s="20"/>
      <c r="BQ134" s="20"/>
      <c r="BR134" s="20"/>
      <c r="BS134" s="20"/>
      <c r="BT134" s="20"/>
      <c r="BU134" s="20"/>
      <c r="BV134" s="20"/>
      <c r="BW134" s="20"/>
      <c r="BX134" s="20"/>
      <c r="BY134" s="26">
        <f aca="true" t="shared" si="29" ref="BY134:BY145">IF(COUNTA(BZ134:CA134)=2,BZ134-CA134," ")</f>
        <v>99.27999999999997</v>
      </c>
      <c r="BZ134" s="26">
        <f aca="true" t="shared" si="30" ref="BZ134:BZ145">IF(COUNTA(CA134)=1,817," ")</f>
        <v>817</v>
      </c>
      <c r="CA134" s="26">
        <v>717.72</v>
      </c>
      <c r="CB134" s="20"/>
      <c r="CC134" s="20"/>
      <c r="CD134" s="20"/>
      <c r="CE134" s="20"/>
      <c r="CF134" s="20"/>
      <c r="CG134" s="20"/>
      <c r="CH134" s="20"/>
      <c r="CI134" s="53"/>
      <c r="CJ134" s="53"/>
      <c r="CK134" s="53"/>
      <c r="CL134" s="54"/>
    </row>
    <row r="135" spans="1:90" s="4" customFormat="1" ht="10.5" customHeight="1" hidden="1">
      <c r="A135" s="50" t="s">
        <v>113</v>
      </c>
      <c r="B135" s="18">
        <v>33078</v>
      </c>
      <c r="C135" s="52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5" t="str">
        <f aca="true" t="shared" si="31" ref="BN135:BN150">IF(COUNTA(A135)=1,IF(SUM(D135:BM135)=0,"ND",SUM(D135:BM135))," ")</f>
        <v>ND</v>
      </c>
      <c r="BO135" s="25">
        <f t="shared" si="28"/>
        <v>0</v>
      </c>
      <c r="BP135" s="20">
        <v>2</v>
      </c>
      <c r="BQ135" s="20" t="s">
        <v>91</v>
      </c>
      <c r="BR135" s="20">
        <v>3</v>
      </c>
      <c r="BS135" s="20" t="s">
        <v>91</v>
      </c>
      <c r="BT135" s="20" t="s">
        <v>91</v>
      </c>
      <c r="BU135" s="20" t="s">
        <v>91</v>
      </c>
      <c r="BV135" s="20" t="s">
        <v>91</v>
      </c>
      <c r="BW135" s="20" t="s">
        <v>91</v>
      </c>
      <c r="BX135" s="20">
        <v>0.09</v>
      </c>
      <c r="BY135" s="26">
        <f t="shared" si="29"/>
        <v>97.53999999999996</v>
      </c>
      <c r="BZ135" s="26">
        <f t="shared" si="30"/>
        <v>817</v>
      </c>
      <c r="CA135" s="26">
        <v>719.46</v>
      </c>
      <c r="CB135" s="20"/>
      <c r="CC135" s="20"/>
      <c r="CD135" s="20"/>
      <c r="CE135" s="20"/>
      <c r="CF135" s="20"/>
      <c r="CG135" s="20"/>
      <c r="CH135" s="20"/>
      <c r="CI135" s="53"/>
      <c r="CJ135" s="53"/>
      <c r="CK135" s="53"/>
      <c r="CL135" s="54"/>
    </row>
    <row r="136" spans="1:90" s="4" customFormat="1" ht="10.5" customHeight="1" hidden="1">
      <c r="A136" s="50" t="s">
        <v>113</v>
      </c>
      <c r="B136" s="18">
        <v>33190</v>
      </c>
      <c r="C136" s="52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5" t="str">
        <f t="shared" si="31"/>
        <v>ND</v>
      </c>
      <c r="BO136" s="25">
        <f t="shared" si="28"/>
        <v>0</v>
      </c>
      <c r="BP136" s="20"/>
      <c r="BQ136" s="20"/>
      <c r="BR136" s="20"/>
      <c r="BS136" s="20"/>
      <c r="BT136" s="20"/>
      <c r="BU136" s="20"/>
      <c r="BV136" s="20"/>
      <c r="BW136" s="20"/>
      <c r="BX136" s="20"/>
      <c r="BY136" s="26">
        <f t="shared" si="29"/>
        <v>97.17999999999995</v>
      </c>
      <c r="BZ136" s="26">
        <f t="shared" si="30"/>
        <v>817</v>
      </c>
      <c r="CA136" s="26">
        <v>719.82</v>
      </c>
      <c r="CB136" s="20"/>
      <c r="CC136" s="20"/>
      <c r="CD136" s="20"/>
      <c r="CE136" s="20"/>
      <c r="CF136" s="20"/>
      <c r="CG136" s="20"/>
      <c r="CH136" s="20"/>
      <c r="CI136" s="53"/>
      <c r="CJ136" s="53"/>
      <c r="CK136" s="53"/>
      <c r="CL136" s="54"/>
    </row>
    <row r="137" spans="1:90" s="4" customFormat="1" ht="10.5" customHeight="1" hidden="1">
      <c r="A137" s="50" t="s">
        <v>113</v>
      </c>
      <c r="B137" s="18">
        <v>33347</v>
      </c>
      <c r="C137" s="52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>
        <v>1.2</v>
      </c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5">
        <f t="shared" si="31"/>
        <v>1.2</v>
      </c>
      <c r="BO137" s="25">
        <f t="shared" si="28"/>
        <v>1</v>
      </c>
      <c r="BP137" s="20"/>
      <c r="BQ137" s="20"/>
      <c r="BR137" s="20"/>
      <c r="BS137" s="20"/>
      <c r="BT137" s="20"/>
      <c r="BU137" s="20"/>
      <c r="BV137" s="20"/>
      <c r="BW137" s="20"/>
      <c r="BX137" s="20"/>
      <c r="BY137" s="26">
        <f t="shared" si="29"/>
        <v>97.40999999999997</v>
      </c>
      <c r="BZ137" s="26">
        <f t="shared" si="30"/>
        <v>817</v>
      </c>
      <c r="CA137" s="26">
        <v>719.59</v>
      </c>
      <c r="CB137" s="20"/>
      <c r="CC137" s="20"/>
      <c r="CD137" s="20"/>
      <c r="CE137" s="20"/>
      <c r="CF137" s="20"/>
      <c r="CG137" s="20"/>
      <c r="CH137" s="20"/>
      <c r="CI137" s="53"/>
      <c r="CJ137" s="53"/>
      <c r="CK137" s="53"/>
      <c r="CL137" s="54"/>
    </row>
    <row r="138" spans="1:90" s="4" customFormat="1" ht="10.5" customHeight="1" hidden="1">
      <c r="A138" s="50" t="s">
        <v>113</v>
      </c>
      <c r="B138" s="18">
        <v>33448</v>
      </c>
      <c r="C138" s="52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5" t="str">
        <f t="shared" si="31"/>
        <v>ND</v>
      </c>
      <c r="BO138" s="25">
        <f t="shared" si="28"/>
        <v>0</v>
      </c>
      <c r="BP138" s="20" t="s">
        <v>91</v>
      </c>
      <c r="BQ138" s="20" t="s">
        <v>91</v>
      </c>
      <c r="BR138" s="20" t="s">
        <v>91</v>
      </c>
      <c r="BS138" s="20" t="s">
        <v>91</v>
      </c>
      <c r="BT138" s="20" t="s">
        <v>91</v>
      </c>
      <c r="BU138" s="20" t="s">
        <v>91</v>
      </c>
      <c r="BV138" s="20" t="s">
        <v>91</v>
      </c>
      <c r="BW138" s="20" t="s">
        <v>91</v>
      </c>
      <c r="BX138" s="20">
        <v>0.008</v>
      </c>
      <c r="BY138" s="26" t="str">
        <f t="shared" si="29"/>
        <v> </v>
      </c>
      <c r="BZ138" s="26" t="str">
        <f t="shared" si="30"/>
        <v> </v>
      </c>
      <c r="CA138" s="26"/>
      <c r="CB138" s="20"/>
      <c r="CC138" s="20"/>
      <c r="CD138" s="20"/>
      <c r="CE138" s="20"/>
      <c r="CF138" s="20"/>
      <c r="CG138" s="20"/>
      <c r="CH138" s="20"/>
      <c r="CI138" s="53"/>
      <c r="CJ138" s="53"/>
      <c r="CK138" s="53"/>
      <c r="CL138" s="54"/>
    </row>
    <row r="139" spans="1:90" s="4" customFormat="1" ht="10.5" customHeight="1" hidden="1">
      <c r="A139" s="50" t="s">
        <v>113</v>
      </c>
      <c r="B139" s="18">
        <v>33557</v>
      </c>
      <c r="C139" s="52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5" t="str">
        <f t="shared" si="31"/>
        <v>ND</v>
      </c>
      <c r="BO139" s="25">
        <f t="shared" si="28"/>
        <v>0</v>
      </c>
      <c r="BP139" s="20"/>
      <c r="BQ139" s="20"/>
      <c r="BR139" s="20"/>
      <c r="BS139" s="20"/>
      <c r="BT139" s="20"/>
      <c r="BU139" s="20"/>
      <c r="BV139" s="20"/>
      <c r="BW139" s="20"/>
      <c r="BX139" s="20"/>
      <c r="BY139" s="26" t="str">
        <f t="shared" si="29"/>
        <v> </v>
      </c>
      <c r="BZ139" s="26" t="str">
        <f t="shared" si="30"/>
        <v> </v>
      </c>
      <c r="CA139" s="26"/>
      <c r="CB139" s="20"/>
      <c r="CC139" s="20"/>
      <c r="CD139" s="20"/>
      <c r="CE139" s="20"/>
      <c r="CF139" s="20"/>
      <c r="CG139" s="20"/>
      <c r="CH139" s="20"/>
      <c r="CI139" s="53"/>
      <c r="CJ139" s="53"/>
      <c r="CK139" s="53"/>
      <c r="CL139" s="54"/>
    </row>
    <row r="140" spans="1:90" s="4" customFormat="1" ht="10.5" customHeight="1" hidden="1">
      <c r="A140" s="50" t="s">
        <v>113</v>
      </c>
      <c r="B140" s="18">
        <v>33715</v>
      </c>
      <c r="C140" s="52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5" t="str">
        <f t="shared" si="31"/>
        <v>ND</v>
      </c>
      <c r="BO140" s="25">
        <f t="shared" si="28"/>
        <v>0</v>
      </c>
      <c r="BP140" s="20"/>
      <c r="BQ140" s="20"/>
      <c r="BR140" s="20"/>
      <c r="BS140" s="20"/>
      <c r="BT140" s="20"/>
      <c r="BU140" s="20"/>
      <c r="BV140" s="20"/>
      <c r="BW140" s="20"/>
      <c r="BX140" s="20"/>
      <c r="BY140" s="26">
        <f t="shared" si="29"/>
        <v>92.5</v>
      </c>
      <c r="BZ140" s="26">
        <f t="shared" si="30"/>
        <v>817</v>
      </c>
      <c r="CA140" s="26">
        <v>724.5</v>
      </c>
      <c r="CB140" s="20"/>
      <c r="CC140" s="20"/>
      <c r="CD140" s="20"/>
      <c r="CE140" s="20"/>
      <c r="CF140" s="20"/>
      <c r="CG140" s="20"/>
      <c r="CH140" s="20"/>
      <c r="CI140" s="53"/>
      <c r="CJ140" s="53"/>
      <c r="CK140" s="53"/>
      <c r="CL140" s="54"/>
    </row>
    <row r="141" spans="1:90" s="4" customFormat="1" ht="10.5" customHeight="1" hidden="1">
      <c r="A141" s="50" t="s">
        <v>113</v>
      </c>
      <c r="B141" s="18">
        <v>33795</v>
      </c>
      <c r="C141" s="52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5" t="str">
        <f t="shared" si="31"/>
        <v>ND</v>
      </c>
      <c r="BO141" s="25">
        <f t="shared" si="28"/>
        <v>0</v>
      </c>
      <c r="BP141" s="20" t="s">
        <v>91</v>
      </c>
      <c r="BQ141" s="20" t="s">
        <v>91</v>
      </c>
      <c r="BR141" s="20" t="s">
        <v>91</v>
      </c>
      <c r="BS141" s="20" t="s">
        <v>91</v>
      </c>
      <c r="BT141" s="20" t="s">
        <v>91</v>
      </c>
      <c r="BU141" s="20" t="s">
        <v>91</v>
      </c>
      <c r="BV141" s="20" t="s">
        <v>91</v>
      </c>
      <c r="BW141" s="20" t="s">
        <v>91</v>
      </c>
      <c r="BX141" s="20" t="s">
        <v>91</v>
      </c>
      <c r="BY141" s="26" t="str">
        <f t="shared" si="29"/>
        <v> </v>
      </c>
      <c r="BZ141" s="26" t="str">
        <f t="shared" si="30"/>
        <v> </v>
      </c>
      <c r="CA141" s="26"/>
      <c r="CB141" s="20"/>
      <c r="CC141" s="20"/>
      <c r="CD141" s="20"/>
      <c r="CE141" s="20"/>
      <c r="CF141" s="20"/>
      <c r="CG141" s="20"/>
      <c r="CH141" s="20"/>
      <c r="CI141" s="53"/>
      <c r="CJ141" s="53"/>
      <c r="CK141" s="53"/>
      <c r="CL141" s="54"/>
    </row>
    <row r="142" spans="1:90" s="4" customFormat="1" ht="10.5" customHeight="1" hidden="1">
      <c r="A142" s="50" t="s">
        <v>113</v>
      </c>
      <c r="B142" s="18">
        <v>33904</v>
      </c>
      <c r="C142" s="52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5" t="str">
        <f t="shared" si="31"/>
        <v>ND</v>
      </c>
      <c r="BO142" s="25">
        <f t="shared" si="28"/>
        <v>0</v>
      </c>
      <c r="BP142" s="20"/>
      <c r="BQ142" s="20"/>
      <c r="BR142" s="20"/>
      <c r="BS142" s="20"/>
      <c r="BT142" s="20"/>
      <c r="BU142" s="20"/>
      <c r="BV142" s="20"/>
      <c r="BW142" s="20"/>
      <c r="BX142" s="20"/>
      <c r="BY142" s="26">
        <f t="shared" si="29"/>
        <v>90.75</v>
      </c>
      <c r="BZ142" s="26">
        <f t="shared" si="30"/>
        <v>817</v>
      </c>
      <c r="CA142" s="26">
        <v>726.25</v>
      </c>
      <c r="CB142" s="20"/>
      <c r="CC142" s="20"/>
      <c r="CD142" s="20"/>
      <c r="CE142" s="20"/>
      <c r="CF142" s="20"/>
      <c r="CG142" s="20"/>
      <c r="CH142" s="20"/>
      <c r="CI142" s="53"/>
      <c r="CJ142" s="53"/>
      <c r="CK142" s="53"/>
      <c r="CL142" s="54"/>
    </row>
    <row r="143" spans="1:90" s="4" customFormat="1" ht="10.5" customHeight="1" hidden="1">
      <c r="A143" s="50" t="s">
        <v>113</v>
      </c>
      <c r="B143" s="51">
        <v>34176</v>
      </c>
      <c r="C143" s="52" t="s">
        <v>96</v>
      </c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5" t="str">
        <f t="shared" si="31"/>
        <v>ND</v>
      </c>
      <c r="BO143" s="25">
        <f t="shared" si="28"/>
        <v>0</v>
      </c>
      <c r="BP143" s="20" t="s">
        <v>91</v>
      </c>
      <c r="BQ143" s="20" t="s">
        <v>91</v>
      </c>
      <c r="BR143" s="20">
        <v>6</v>
      </c>
      <c r="BS143" s="20">
        <v>10</v>
      </c>
      <c r="BT143" s="20">
        <v>0.021</v>
      </c>
      <c r="BU143" s="20" t="s">
        <v>91</v>
      </c>
      <c r="BV143" s="20" t="s">
        <v>91</v>
      </c>
      <c r="BW143" s="20" t="s">
        <v>91</v>
      </c>
      <c r="BX143" s="20">
        <v>0.02</v>
      </c>
      <c r="BY143" s="26">
        <f t="shared" si="29"/>
        <v>87.37</v>
      </c>
      <c r="BZ143" s="26">
        <f t="shared" si="30"/>
        <v>817</v>
      </c>
      <c r="CA143" s="26">
        <v>729.63</v>
      </c>
      <c r="CB143" s="20"/>
      <c r="CC143" s="20"/>
      <c r="CD143" s="20"/>
      <c r="CE143" s="20"/>
      <c r="CF143" s="20"/>
      <c r="CG143" s="20"/>
      <c r="CH143" s="20"/>
      <c r="CI143" s="53"/>
      <c r="CJ143" s="53"/>
      <c r="CK143" s="53"/>
      <c r="CL143" s="54"/>
    </row>
    <row r="144" spans="1:90" s="4" customFormat="1" ht="10.5" customHeight="1" hidden="1">
      <c r="A144" s="50" t="s">
        <v>113</v>
      </c>
      <c r="B144" s="51">
        <v>34437</v>
      </c>
      <c r="C144" s="52" t="s">
        <v>90</v>
      </c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5" t="str">
        <f t="shared" si="31"/>
        <v>ND</v>
      </c>
      <c r="BO144" s="25">
        <f t="shared" si="28"/>
        <v>0</v>
      </c>
      <c r="BP144" s="20"/>
      <c r="BQ144" s="20"/>
      <c r="BR144" s="20"/>
      <c r="BS144" s="20"/>
      <c r="BT144" s="20"/>
      <c r="BU144" s="20"/>
      <c r="BV144" s="20"/>
      <c r="BW144" s="20"/>
      <c r="BX144" s="20"/>
      <c r="BY144" s="26">
        <f t="shared" si="29"/>
        <v>74.47000000000003</v>
      </c>
      <c r="BZ144" s="26">
        <f t="shared" si="30"/>
        <v>817</v>
      </c>
      <c r="CA144" s="26">
        <v>742.53</v>
      </c>
      <c r="CB144" s="20"/>
      <c r="CC144" s="20"/>
      <c r="CD144" s="20"/>
      <c r="CE144" s="20"/>
      <c r="CF144" s="20"/>
      <c r="CG144" s="20"/>
      <c r="CH144" s="20"/>
      <c r="CI144" s="53"/>
      <c r="CJ144" s="53"/>
      <c r="CK144" s="53"/>
      <c r="CL144" s="54"/>
    </row>
    <row r="145" spans="1:90" ht="10.5" customHeight="1" hidden="1">
      <c r="A145" s="23" t="s">
        <v>113</v>
      </c>
      <c r="B145" s="49">
        <v>34535</v>
      </c>
      <c r="C145" s="49" t="s">
        <v>90</v>
      </c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 t="str">
        <f t="shared" si="31"/>
        <v>ND</v>
      </c>
      <c r="BO145" s="25">
        <f t="shared" si="28"/>
        <v>0</v>
      </c>
      <c r="BP145" s="25" t="s">
        <v>91</v>
      </c>
      <c r="BQ145" s="25" t="s">
        <v>91</v>
      </c>
      <c r="BR145" s="25" t="s">
        <v>91</v>
      </c>
      <c r="BS145" s="25" t="s">
        <v>91</v>
      </c>
      <c r="BT145" s="25" t="s">
        <v>91</v>
      </c>
      <c r="BU145" s="25" t="s">
        <v>91</v>
      </c>
      <c r="BV145" s="25">
        <v>0.0032</v>
      </c>
      <c r="BW145" s="25" t="s">
        <v>91</v>
      </c>
      <c r="BX145" s="25">
        <v>0.0376</v>
      </c>
      <c r="BY145" s="26">
        <f t="shared" si="29"/>
        <v>89.14999999999998</v>
      </c>
      <c r="BZ145" s="26">
        <f t="shared" si="30"/>
        <v>817</v>
      </c>
      <c r="CA145" s="26">
        <v>727.85</v>
      </c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7"/>
    </row>
    <row r="146" spans="1:90" ht="10.5" customHeight="1" hidden="1">
      <c r="A146" s="50" t="s">
        <v>113</v>
      </c>
      <c r="B146" s="49">
        <v>34634</v>
      </c>
      <c r="C146" s="49" t="s">
        <v>90</v>
      </c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 t="str">
        <f t="shared" si="31"/>
        <v>ND</v>
      </c>
      <c r="BO146" s="25">
        <f t="shared" si="28"/>
        <v>0</v>
      </c>
      <c r="BP146" s="25"/>
      <c r="BQ146" s="25"/>
      <c r="BR146" s="25"/>
      <c r="BS146" s="25"/>
      <c r="BT146" s="25"/>
      <c r="BU146" s="25"/>
      <c r="BV146" s="25"/>
      <c r="BW146" s="25"/>
      <c r="BX146" s="25"/>
      <c r="BY146" s="26">
        <v>87.04</v>
      </c>
      <c r="BZ146" s="26">
        <v>817</v>
      </c>
      <c r="CA146" s="26">
        <f aca="true" t="shared" si="32" ref="CA146:CA156">+BZ146-BY146</f>
        <v>729.96</v>
      </c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7"/>
    </row>
    <row r="147" spans="1:90" ht="10.5" customHeight="1" hidden="1">
      <c r="A147" s="50" t="s">
        <v>113</v>
      </c>
      <c r="B147" s="49">
        <v>34821</v>
      </c>
      <c r="C147" s="49" t="s">
        <v>90</v>
      </c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 t="str">
        <f t="shared" si="31"/>
        <v>ND</v>
      </c>
      <c r="BO147" s="25">
        <f t="shared" si="28"/>
        <v>0</v>
      </c>
      <c r="BP147" s="25"/>
      <c r="BQ147" s="25"/>
      <c r="BR147" s="25"/>
      <c r="BS147" s="25"/>
      <c r="BT147" s="25"/>
      <c r="BU147" s="25"/>
      <c r="BV147" s="25"/>
      <c r="BW147" s="25"/>
      <c r="BX147" s="25"/>
      <c r="BY147" s="26">
        <v>89.17</v>
      </c>
      <c r="BZ147" s="26">
        <v>817</v>
      </c>
      <c r="CA147" s="26">
        <f t="shared" si="32"/>
        <v>727.83</v>
      </c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7"/>
    </row>
    <row r="148" spans="1:90" ht="10.5" customHeight="1" hidden="1">
      <c r="A148" s="50" t="s">
        <v>113</v>
      </c>
      <c r="B148" s="49">
        <v>34900</v>
      </c>
      <c r="C148" s="49" t="s">
        <v>90</v>
      </c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 t="str">
        <f t="shared" si="31"/>
        <v>ND</v>
      </c>
      <c r="BO148" s="25">
        <f aca="true" t="shared" si="33" ref="BO148:BO154">COUNTA(D148:BM148)</f>
        <v>0</v>
      </c>
      <c r="BP148" s="25" t="s">
        <v>91</v>
      </c>
      <c r="BQ148" s="25" t="s">
        <v>91</v>
      </c>
      <c r="BR148" s="25" t="s">
        <v>91</v>
      </c>
      <c r="BS148" s="25" t="s">
        <v>91</v>
      </c>
      <c r="BT148" s="25">
        <v>0.025</v>
      </c>
      <c r="BU148" s="25" t="s">
        <v>91</v>
      </c>
      <c r="BV148" s="25" t="s">
        <v>91</v>
      </c>
      <c r="BW148" s="25" t="s">
        <v>91</v>
      </c>
      <c r="BX148" s="25">
        <v>0.025</v>
      </c>
      <c r="BY148" s="26">
        <v>88.66</v>
      </c>
      <c r="BZ148" s="26">
        <v>817</v>
      </c>
      <c r="CA148" s="26">
        <f t="shared" si="32"/>
        <v>728.34</v>
      </c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7"/>
    </row>
    <row r="149" spans="1:90" ht="10.5" customHeight="1" hidden="1">
      <c r="A149" s="50" t="s">
        <v>113</v>
      </c>
      <c r="B149" s="49">
        <v>35002</v>
      </c>
      <c r="C149" s="49" t="s">
        <v>90</v>
      </c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 t="str">
        <f t="shared" si="31"/>
        <v>ND</v>
      </c>
      <c r="BO149" s="25">
        <f t="shared" si="33"/>
        <v>0</v>
      </c>
      <c r="BP149" s="25"/>
      <c r="BQ149" s="25"/>
      <c r="BR149" s="25"/>
      <c r="BS149" s="25"/>
      <c r="BT149" s="25"/>
      <c r="BU149" s="25"/>
      <c r="BV149" s="25"/>
      <c r="BW149" s="25"/>
      <c r="BX149" s="25"/>
      <c r="BY149" s="26">
        <v>98.9</v>
      </c>
      <c r="BZ149" s="26">
        <v>817</v>
      </c>
      <c r="CA149" s="26">
        <f t="shared" si="32"/>
        <v>718.1</v>
      </c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7"/>
    </row>
    <row r="150" spans="1:90" ht="10.5" customHeight="1" hidden="1">
      <c r="A150" s="50" t="s">
        <v>113</v>
      </c>
      <c r="B150" s="49">
        <v>35180</v>
      </c>
      <c r="C150" s="49" t="s">
        <v>90</v>
      </c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 t="str">
        <f t="shared" si="31"/>
        <v>ND</v>
      </c>
      <c r="BO150" s="25">
        <f t="shared" si="33"/>
        <v>0</v>
      </c>
      <c r="BP150" s="25"/>
      <c r="BQ150" s="25"/>
      <c r="BR150" s="25"/>
      <c r="BS150" s="25"/>
      <c r="BT150" s="25"/>
      <c r="BU150" s="25"/>
      <c r="BV150" s="25"/>
      <c r="BW150" s="25"/>
      <c r="BX150" s="25"/>
      <c r="BY150" s="26">
        <v>99.21</v>
      </c>
      <c r="BZ150" s="26">
        <v>817</v>
      </c>
      <c r="CA150" s="26">
        <f t="shared" si="32"/>
        <v>717.79</v>
      </c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7"/>
    </row>
    <row r="151" spans="1:90" ht="10.5" customHeight="1" hidden="1">
      <c r="A151" s="50" t="s">
        <v>113</v>
      </c>
      <c r="B151" s="49">
        <v>35263</v>
      </c>
      <c r="C151" s="49" t="s">
        <v>90</v>
      </c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>
        <v>5.5</v>
      </c>
      <c r="AT151" s="25" t="s">
        <v>114</v>
      </c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>
        <f>IF(COUNTA(A151)=1,IF(SUM(D151:BM151)=0,"ND",SUM(D151:BM151))," ")</f>
        <v>5.5</v>
      </c>
      <c r="BO151" s="25">
        <f t="shared" si="33"/>
        <v>2</v>
      </c>
      <c r="BP151" s="25" t="s">
        <v>91</v>
      </c>
      <c r="BQ151" s="25" t="s">
        <v>91</v>
      </c>
      <c r="BR151" s="25" t="s">
        <v>91</v>
      </c>
      <c r="BS151" s="25" t="s">
        <v>91</v>
      </c>
      <c r="BT151" s="25" t="s">
        <v>91</v>
      </c>
      <c r="BU151" s="25">
        <v>3.8</v>
      </c>
      <c r="BV151" s="25" t="s">
        <v>91</v>
      </c>
      <c r="BW151" s="25" t="s">
        <v>91</v>
      </c>
      <c r="BX151" s="25">
        <v>0.0348</v>
      </c>
      <c r="BY151" s="26">
        <v>88.3</v>
      </c>
      <c r="BZ151" s="26">
        <v>817</v>
      </c>
      <c r="CA151" s="26">
        <f t="shared" si="32"/>
        <v>728.7</v>
      </c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7"/>
    </row>
    <row r="152" spans="1:90" ht="10.5" customHeight="1" hidden="1">
      <c r="A152" s="50" t="s">
        <v>113</v>
      </c>
      <c r="B152" s="49">
        <v>35362</v>
      </c>
      <c r="C152" s="49" t="s">
        <v>90</v>
      </c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 t="str">
        <f>IF(COUNTA(A152)=1,IF(SUM(D152:BM152)=0,"ND",SUM(D152:BM152))," ")</f>
        <v>ND</v>
      </c>
      <c r="BO152" s="25">
        <f t="shared" si="33"/>
        <v>0</v>
      </c>
      <c r="BP152" s="25"/>
      <c r="BQ152" s="25"/>
      <c r="BR152" s="25"/>
      <c r="BS152" s="25"/>
      <c r="BT152" s="25"/>
      <c r="BU152" s="25"/>
      <c r="BV152" s="25"/>
      <c r="BW152" s="25"/>
      <c r="BX152" s="25"/>
      <c r="BY152" s="26">
        <v>100.53</v>
      </c>
      <c r="BZ152" s="26">
        <v>817</v>
      </c>
      <c r="CA152" s="26">
        <f t="shared" si="32"/>
        <v>716.47</v>
      </c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7"/>
    </row>
    <row r="153" spans="1:90" ht="10.5" customHeight="1" hidden="1">
      <c r="A153" s="50" t="s">
        <v>113</v>
      </c>
      <c r="B153" s="49">
        <v>35565</v>
      </c>
      <c r="C153" s="49" t="s">
        <v>90</v>
      </c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 t="str">
        <f>IF(COUNTA(A153)=1,IF(SUM(D153:BM153)=0,"ND",SUM(D153:BM153))," ")</f>
        <v>ND</v>
      </c>
      <c r="BO153" s="25">
        <f t="shared" si="33"/>
        <v>0</v>
      </c>
      <c r="BP153" s="25"/>
      <c r="BQ153" s="25"/>
      <c r="BR153" s="25"/>
      <c r="BS153" s="25"/>
      <c r="BT153" s="25"/>
      <c r="BU153" s="25"/>
      <c r="BV153" s="25"/>
      <c r="BW153" s="25"/>
      <c r="BX153" s="25"/>
      <c r="BY153" s="26">
        <v>100.62</v>
      </c>
      <c r="BZ153" s="26">
        <v>817</v>
      </c>
      <c r="CA153" s="26">
        <f t="shared" si="32"/>
        <v>716.38</v>
      </c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7"/>
    </row>
    <row r="154" spans="1:90" ht="10.5" customHeight="1" hidden="1">
      <c r="A154" s="50" t="s">
        <v>113</v>
      </c>
      <c r="B154" s="49">
        <v>35643</v>
      </c>
      <c r="C154" s="49" t="s">
        <v>92</v>
      </c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 t="str">
        <f>IF(COUNTA(A154)=1,IF(SUM(D154:BM154)=0,"ND",SUM(D154:BM154))," ")</f>
        <v>ND</v>
      </c>
      <c r="BO154" s="25">
        <f t="shared" si="33"/>
        <v>0</v>
      </c>
      <c r="BP154" s="25"/>
      <c r="BQ154" s="25"/>
      <c r="BR154" s="25"/>
      <c r="BS154" s="25"/>
      <c r="BT154" s="25"/>
      <c r="BU154" s="25"/>
      <c r="BV154" s="25"/>
      <c r="BW154" s="25"/>
      <c r="BX154" s="25"/>
      <c r="BY154" s="26">
        <v>86.01</v>
      </c>
      <c r="BZ154" s="26">
        <v>817</v>
      </c>
      <c r="CA154" s="26">
        <f t="shared" si="32"/>
        <v>730.99</v>
      </c>
      <c r="CB154" s="25"/>
      <c r="CC154" s="25"/>
      <c r="CD154" s="25">
        <v>333</v>
      </c>
      <c r="CE154" s="25">
        <v>7.47</v>
      </c>
      <c r="CF154" s="25"/>
      <c r="CG154" s="25"/>
      <c r="CH154" s="25"/>
      <c r="CI154" s="25"/>
      <c r="CJ154" s="25"/>
      <c r="CK154" s="25"/>
      <c r="CL154" s="27"/>
    </row>
    <row r="155" spans="1:90" ht="10.5" customHeight="1" hidden="1">
      <c r="A155" s="50" t="s">
        <v>113</v>
      </c>
      <c r="B155" s="52">
        <v>35725</v>
      </c>
      <c r="C155" s="49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6">
        <v>86.4</v>
      </c>
      <c r="BZ155" s="26">
        <v>817</v>
      </c>
      <c r="CA155" s="26">
        <f t="shared" si="32"/>
        <v>730.6</v>
      </c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7"/>
    </row>
    <row r="156" spans="1:90" ht="10.5" customHeight="1" hidden="1">
      <c r="A156" s="50" t="s">
        <v>113</v>
      </c>
      <c r="B156" s="52">
        <v>35948</v>
      </c>
      <c r="C156" s="49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6">
        <v>85.8</v>
      </c>
      <c r="BZ156" s="26">
        <v>817</v>
      </c>
      <c r="CA156" s="26">
        <f t="shared" si="32"/>
        <v>731.2</v>
      </c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7"/>
    </row>
    <row r="157" spans="1:90" ht="10.5" customHeight="1">
      <c r="A157" s="50" t="s">
        <v>113</v>
      </c>
      <c r="B157" s="52">
        <v>36397</v>
      </c>
      <c r="C157" s="49" t="s">
        <v>103</v>
      </c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 t="str">
        <f>IF(COUNTA(A157)=1,IF(SUM(D157:BM157)=0,"ND",SUM(D157:BM157))," ")</f>
        <v>ND</v>
      </c>
      <c r="BO157" s="25">
        <f>COUNTA(D157:BM157)</f>
        <v>0</v>
      </c>
      <c r="BP157" s="25" t="s">
        <v>104</v>
      </c>
      <c r="BQ157" s="25" t="s">
        <v>115</v>
      </c>
      <c r="BR157" s="25">
        <v>4.9</v>
      </c>
      <c r="BS157" s="25" t="s">
        <v>106</v>
      </c>
      <c r="BT157" s="25">
        <v>0.93</v>
      </c>
      <c r="BU157" s="25">
        <v>3.3</v>
      </c>
      <c r="BV157" s="25">
        <v>0.044</v>
      </c>
      <c r="BW157" s="25" t="s">
        <v>107</v>
      </c>
      <c r="BX157" s="25">
        <v>0.023</v>
      </c>
      <c r="BY157" s="26">
        <v>86.1</v>
      </c>
      <c r="BZ157" s="26">
        <v>817</v>
      </c>
      <c r="CA157" s="26">
        <f>+BZ157-BY157</f>
        <v>730.9</v>
      </c>
      <c r="CB157" s="25">
        <v>12.1</v>
      </c>
      <c r="CC157" s="25"/>
      <c r="CD157" s="25">
        <v>446</v>
      </c>
      <c r="CE157" s="25">
        <v>7.64</v>
      </c>
      <c r="CF157" s="25"/>
      <c r="CG157" s="25"/>
      <c r="CH157" s="25"/>
      <c r="CI157" s="25"/>
      <c r="CJ157" s="25"/>
      <c r="CK157" s="25"/>
      <c r="CL157" s="27"/>
    </row>
    <row r="158" spans="1:90" ht="10.5" customHeight="1">
      <c r="A158" s="50" t="s">
        <v>113</v>
      </c>
      <c r="B158" s="52">
        <v>36767</v>
      </c>
      <c r="C158" s="49" t="s">
        <v>112</v>
      </c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 t="str">
        <f>IF(COUNTA(A158)=1,IF(SUM(D158:BM158)=0,"ND",SUM(D158:BM158))," ")</f>
        <v>ND</v>
      </c>
      <c r="BO158" s="25">
        <f>COUNTA(D158:BM158)</f>
        <v>0</v>
      </c>
      <c r="BP158" s="25" t="s">
        <v>170</v>
      </c>
      <c r="BQ158" s="25" t="s">
        <v>171</v>
      </c>
      <c r="BR158" s="25">
        <v>2.7</v>
      </c>
      <c r="BS158" s="25" t="s">
        <v>106</v>
      </c>
      <c r="BT158" s="25">
        <v>0.094</v>
      </c>
      <c r="BU158" s="25" t="s">
        <v>170</v>
      </c>
      <c r="BV158" s="25" t="s">
        <v>121</v>
      </c>
      <c r="BW158" s="25" t="s">
        <v>107</v>
      </c>
      <c r="BX158" s="25">
        <v>0.02</v>
      </c>
      <c r="BY158" s="8">
        <v>91.63</v>
      </c>
      <c r="BZ158" s="26">
        <v>817</v>
      </c>
      <c r="CA158" s="26">
        <f>+BZ158-BY158</f>
        <v>725.37</v>
      </c>
      <c r="CB158" s="9">
        <v>11.3</v>
      </c>
      <c r="CC158" s="10">
        <v>14.6</v>
      </c>
      <c r="CD158" s="10">
        <v>420</v>
      </c>
      <c r="CE158" s="9">
        <v>7.13</v>
      </c>
      <c r="CF158" s="25">
        <v>45</v>
      </c>
      <c r="CG158" s="25">
        <v>280</v>
      </c>
      <c r="CH158" s="25">
        <v>7.9</v>
      </c>
      <c r="CI158" s="25">
        <v>18</v>
      </c>
      <c r="CJ158" s="25">
        <v>0.01</v>
      </c>
      <c r="CK158" s="25">
        <v>1.6</v>
      </c>
      <c r="CL158" s="27" t="s">
        <v>107</v>
      </c>
    </row>
    <row r="159" spans="1:90" ht="10.5" customHeight="1">
      <c r="A159" s="50"/>
      <c r="B159" s="49"/>
      <c r="C159" s="49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6"/>
      <c r="BZ159" s="26"/>
      <c r="CA159" s="26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7"/>
    </row>
    <row r="160" spans="1:90" ht="10.5" customHeight="1">
      <c r="A160" s="23"/>
      <c r="B160" s="49"/>
      <c r="C160" s="49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6"/>
      <c r="BZ160" s="26"/>
      <c r="CA160" s="26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7"/>
    </row>
    <row r="161" spans="1:90" ht="10.5" customHeight="1" hidden="1">
      <c r="A161" s="23" t="s">
        <v>116</v>
      </c>
      <c r="B161" s="49">
        <v>31782</v>
      </c>
      <c r="C161" s="49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6">
        <f aca="true" t="shared" si="34" ref="BY161:BY168">IF(COUNTA(BZ161:CA161)=2,BZ161-CA161," ")</f>
        <v>42.93999999999994</v>
      </c>
      <c r="BZ161" s="26">
        <f aca="true" t="shared" si="35" ref="BZ161:BZ168">IF(COUNTA(CA161)=1,761.9," ")</f>
        <v>761.9</v>
      </c>
      <c r="CA161" s="26">
        <v>718.96</v>
      </c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7"/>
    </row>
    <row r="162" spans="1:90" ht="10.5" customHeight="1" hidden="1">
      <c r="A162" s="23" t="s">
        <v>116</v>
      </c>
      <c r="B162" s="49">
        <v>32010</v>
      </c>
      <c r="C162" s="49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6">
        <f t="shared" si="34"/>
        <v>31.649999999999977</v>
      </c>
      <c r="BZ162" s="26">
        <f t="shared" si="35"/>
        <v>761.9</v>
      </c>
      <c r="CA162" s="26">
        <v>730.25</v>
      </c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7"/>
    </row>
    <row r="163" spans="1:90" ht="10.5" customHeight="1" hidden="1">
      <c r="A163" s="23" t="s">
        <v>116</v>
      </c>
      <c r="B163" s="49">
        <v>32037</v>
      </c>
      <c r="C163" s="49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6">
        <f t="shared" si="34"/>
        <v>40.40999999999997</v>
      </c>
      <c r="BZ163" s="26">
        <f t="shared" si="35"/>
        <v>761.9</v>
      </c>
      <c r="CA163" s="26">
        <v>721.49</v>
      </c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7"/>
    </row>
    <row r="164" spans="1:90" ht="10.5" customHeight="1" hidden="1">
      <c r="A164" s="23" t="s">
        <v>116</v>
      </c>
      <c r="B164" s="49">
        <v>32072</v>
      </c>
      <c r="C164" s="49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6">
        <f t="shared" si="34"/>
        <v>43.620000000000005</v>
      </c>
      <c r="BZ164" s="26">
        <f t="shared" si="35"/>
        <v>761.9</v>
      </c>
      <c r="CA164" s="26">
        <v>718.28</v>
      </c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7"/>
    </row>
    <row r="165" spans="1:90" ht="10.5" customHeight="1" hidden="1">
      <c r="A165" s="23" t="s">
        <v>116</v>
      </c>
      <c r="B165" s="49">
        <v>32380</v>
      </c>
      <c r="C165" s="49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6">
        <f t="shared" si="34"/>
        <v>42.15999999999997</v>
      </c>
      <c r="BZ165" s="26">
        <f t="shared" si="35"/>
        <v>761.9</v>
      </c>
      <c r="CA165" s="26">
        <v>719.74</v>
      </c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7"/>
    </row>
    <row r="166" spans="1:90" ht="10.5" customHeight="1" hidden="1">
      <c r="A166" s="23" t="s">
        <v>116</v>
      </c>
      <c r="B166" s="49">
        <v>32468</v>
      </c>
      <c r="C166" s="49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6">
        <f t="shared" si="34"/>
        <v>44.41999999999996</v>
      </c>
      <c r="BZ166" s="26">
        <f t="shared" si="35"/>
        <v>761.9</v>
      </c>
      <c r="CA166" s="26">
        <v>717.48</v>
      </c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7"/>
    </row>
    <row r="167" spans="1:90" ht="10.5" customHeight="1" hidden="1">
      <c r="A167" s="23" t="s">
        <v>116</v>
      </c>
      <c r="B167" s="49">
        <v>32714</v>
      </c>
      <c r="C167" s="49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 t="str">
        <f aca="true" t="shared" si="36" ref="BN167:BN179">IF(COUNTA(A167)=1,IF(SUM(D167:BM167)=0,"ND",SUM(D167:BM167))," ")</f>
        <v>ND</v>
      </c>
      <c r="BO167" s="25">
        <f aca="true" t="shared" si="37" ref="BO167:BO179">COUNTA(D167:BM167)</f>
        <v>0</v>
      </c>
      <c r="BP167" s="25" t="s">
        <v>91</v>
      </c>
      <c r="BQ167" s="25" t="s">
        <v>91</v>
      </c>
      <c r="BR167" s="25" t="s">
        <v>91</v>
      </c>
      <c r="BS167" s="25" t="s">
        <v>91</v>
      </c>
      <c r="BT167" s="25" t="s">
        <v>91</v>
      </c>
      <c r="BU167" s="25" t="s">
        <v>91</v>
      </c>
      <c r="BV167" s="25" t="s">
        <v>91</v>
      </c>
      <c r="BW167" s="25" t="s">
        <v>91</v>
      </c>
      <c r="BX167" s="25">
        <v>0.03</v>
      </c>
      <c r="BY167" s="26">
        <f t="shared" si="34"/>
        <v>42.20999999999992</v>
      </c>
      <c r="BZ167" s="26">
        <f t="shared" si="35"/>
        <v>761.9</v>
      </c>
      <c r="CA167" s="26">
        <v>719.69</v>
      </c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7"/>
    </row>
    <row r="168" spans="1:90" ht="10.5" customHeight="1" hidden="1">
      <c r="A168" s="23" t="s">
        <v>116</v>
      </c>
      <c r="B168" s="49">
        <v>32820</v>
      </c>
      <c r="C168" s="49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 t="str">
        <f t="shared" si="36"/>
        <v>ND</v>
      </c>
      <c r="BO168" s="25">
        <f t="shared" si="37"/>
        <v>0</v>
      </c>
      <c r="BP168" s="25"/>
      <c r="BQ168" s="25"/>
      <c r="BR168" s="25"/>
      <c r="BS168" s="25"/>
      <c r="BT168" s="25"/>
      <c r="BU168" s="25"/>
      <c r="BV168" s="25"/>
      <c r="BW168" s="25"/>
      <c r="BX168" s="25"/>
      <c r="BY168" s="26">
        <f t="shared" si="34"/>
        <v>44.47000000000003</v>
      </c>
      <c r="BZ168" s="26">
        <f t="shared" si="35"/>
        <v>761.9</v>
      </c>
      <c r="CA168" s="26">
        <v>717.43</v>
      </c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7"/>
    </row>
    <row r="169" spans="1:90" ht="10.5" customHeight="1" hidden="1">
      <c r="A169" s="23" t="s">
        <v>116</v>
      </c>
      <c r="B169" s="18">
        <v>32981</v>
      </c>
      <c r="C169" s="18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5" t="str">
        <f t="shared" si="36"/>
        <v>ND</v>
      </c>
      <c r="BO169" s="25">
        <f t="shared" si="37"/>
        <v>0</v>
      </c>
      <c r="BP169" s="20"/>
      <c r="BQ169" s="20"/>
      <c r="BR169" s="20"/>
      <c r="BS169" s="20"/>
      <c r="BT169" s="20"/>
      <c r="BU169" s="20"/>
      <c r="BV169" s="20"/>
      <c r="BW169" s="20"/>
      <c r="BX169" s="20"/>
      <c r="BY169" s="26">
        <f aca="true" t="shared" si="38" ref="BY169:BY181">IF(COUNTA(BZ169:CA169)=2,BZ169-CA169," ")</f>
        <v>42.549999999999955</v>
      </c>
      <c r="BZ169" s="26">
        <f aca="true" t="shared" si="39" ref="BZ169:BZ181">IF(COUNTA(CA169)=1,761.9," ")</f>
        <v>761.9</v>
      </c>
      <c r="CA169" s="26">
        <v>719.35</v>
      </c>
      <c r="CB169" s="20"/>
      <c r="CC169" s="20"/>
      <c r="CD169" s="20"/>
      <c r="CE169" s="20"/>
      <c r="CF169" s="20"/>
      <c r="CG169" s="20"/>
      <c r="CH169" s="20"/>
      <c r="CI169" s="25"/>
      <c r="CJ169" s="25"/>
      <c r="CK169" s="25"/>
      <c r="CL169" s="27"/>
    </row>
    <row r="170" spans="1:90" ht="10.5" customHeight="1" hidden="1">
      <c r="A170" s="23" t="s">
        <v>116</v>
      </c>
      <c r="B170" s="18">
        <v>33078</v>
      </c>
      <c r="C170" s="18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5" t="str">
        <f t="shared" si="36"/>
        <v>ND</v>
      </c>
      <c r="BO170" s="25">
        <f t="shared" si="37"/>
        <v>0</v>
      </c>
      <c r="BP170" s="20" t="s">
        <v>91</v>
      </c>
      <c r="BQ170" s="20" t="s">
        <v>91</v>
      </c>
      <c r="BR170" s="20">
        <v>4</v>
      </c>
      <c r="BS170" s="20" t="s">
        <v>91</v>
      </c>
      <c r="BT170" s="20" t="s">
        <v>91</v>
      </c>
      <c r="BU170" s="20" t="s">
        <v>91</v>
      </c>
      <c r="BV170" s="20" t="s">
        <v>91</v>
      </c>
      <c r="BW170" s="20" t="s">
        <v>91</v>
      </c>
      <c r="BX170" s="20">
        <v>0.01</v>
      </c>
      <c r="BY170" s="26">
        <f t="shared" si="38"/>
        <v>38.64999999999998</v>
      </c>
      <c r="BZ170" s="26">
        <f t="shared" si="39"/>
        <v>761.9</v>
      </c>
      <c r="CA170" s="26">
        <v>723.25</v>
      </c>
      <c r="CB170" s="20"/>
      <c r="CC170" s="20"/>
      <c r="CD170" s="20"/>
      <c r="CE170" s="20"/>
      <c r="CF170" s="20"/>
      <c r="CG170" s="20"/>
      <c r="CH170" s="20"/>
      <c r="CI170" s="25"/>
      <c r="CJ170" s="25"/>
      <c r="CK170" s="25"/>
      <c r="CL170" s="27"/>
    </row>
    <row r="171" spans="1:90" ht="10.5" customHeight="1" hidden="1">
      <c r="A171" s="23" t="s">
        <v>116</v>
      </c>
      <c r="B171" s="18">
        <v>33190</v>
      </c>
      <c r="C171" s="18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5" t="str">
        <f t="shared" si="36"/>
        <v>ND</v>
      </c>
      <c r="BO171" s="25">
        <f t="shared" si="37"/>
        <v>0</v>
      </c>
      <c r="BP171" s="20"/>
      <c r="BQ171" s="20"/>
      <c r="BR171" s="20"/>
      <c r="BS171" s="20"/>
      <c r="BT171" s="20"/>
      <c r="BU171" s="20"/>
      <c r="BV171" s="20"/>
      <c r="BW171" s="20"/>
      <c r="BX171" s="20"/>
      <c r="BY171" s="26">
        <f t="shared" si="38"/>
        <v>43.97000000000003</v>
      </c>
      <c r="BZ171" s="26">
        <f t="shared" si="39"/>
        <v>761.9</v>
      </c>
      <c r="CA171" s="26">
        <v>717.93</v>
      </c>
      <c r="CB171" s="20"/>
      <c r="CC171" s="20"/>
      <c r="CD171" s="20"/>
      <c r="CE171" s="20"/>
      <c r="CF171" s="20"/>
      <c r="CG171" s="20"/>
      <c r="CH171" s="20"/>
      <c r="CI171" s="25"/>
      <c r="CJ171" s="25"/>
      <c r="CK171" s="25"/>
      <c r="CL171" s="27"/>
    </row>
    <row r="172" spans="1:90" ht="10.5" customHeight="1" hidden="1">
      <c r="A172" s="23" t="s">
        <v>116</v>
      </c>
      <c r="B172" s="18">
        <v>33347</v>
      </c>
      <c r="C172" s="18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5" t="str">
        <f t="shared" si="36"/>
        <v>ND</v>
      </c>
      <c r="BO172" s="25">
        <f t="shared" si="37"/>
        <v>0</v>
      </c>
      <c r="BP172" s="20"/>
      <c r="BQ172" s="20"/>
      <c r="BR172" s="20"/>
      <c r="BS172" s="20"/>
      <c r="BT172" s="20"/>
      <c r="BU172" s="20"/>
      <c r="BV172" s="20"/>
      <c r="BW172" s="20"/>
      <c r="BX172" s="20"/>
      <c r="BY172" s="26">
        <f t="shared" si="38"/>
        <v>40.25999999999999</v>
      </c>
      <c r="BZ172" s="26">
        <f t="shared" si="39"/>
        <v>761.9</v>
      </c>
      <c r="CA172" s="26">
        <v>721.64</v>
      </c>
      <c r="CB172" s="20"/>
      <c r="CC172" s="20"/>
      <c r="CD172" s="20"/>
      <c r="CE172" s="20"/>
      <c r="CF172" s="20"/>
      <c r="CG172" s="20"/>
      <c r="CH172" s="20"/>
      <c r="CI172" s="25"/>
      <c r="CJ172" s="25"/>
      <c r="CK172" s="25"/>
      <c r="CL172" s="27"/>
    </row>
    <row r="173" spans="1:90" ht="10.5" customHeight="1" hidden="1">
      <c r="A173" s="23" t="s">
        <v>116</v>
      </c>
      <c r="B173" s="18">
        <v>33448</v>
      </c>
      <c r="C173" s="18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5" t="str">
        <f t="shared" si="36"/>
        <v>ND</v>
      </c>
      <c r="BO173" s="25">
        <f t="shared" si="37"/>
        <v>0</v>
      </c>
      <c r="BP173" s="20" t="s">
        <v>91</v>
      </c>
      <c r="BQ173" s="20">
        <v>0.3</v>
      </c>
      <c r="BR173" s="20">
        <v>20</v>
      </c>
      <c r="BS173" s="20">
        <v>22</v>
      </c>
      <c r="BT173" s="20">
        <v>3.4</v>
      </c>
      <c r="BU173" s="20">
        <v>8.2</v>
      </c>
      <c r="BV173" s="20">
        <v>0.085</v>
      </c>
      <c r="BW173" s="20" t="s">
        <v>91</v>
      </c>
      <c r="BX173" s="20">
        <v>0.066</v>
      </c>
      <c r="BY173" s="26" t="str">
        <f t="shared" si="38"/>
        <v> </v>
      </c>
      <c r="BZ173" s="26" t="str">
        <f t="shared" si="39"/>
        <v> </v>
      </c>
      <c r="CA173" s="26"/>
      <c r="CB173" s="20"/>
      <c r="CC173" s="20"/>
      <c r="CD173" s="20"/>
      <c r="CE173" s="20"/>
      <c r="CF173" s="20"/>
      <c r="CG173" s="20"/>
      <c r="CH173" s="20"/>
      <c r="CI173" s="25"/>
      <c r="CJ173" s="25"/>
      <c r="CK173" s="25"/>
      <c r="CL173" s="27"/>
    </row>
    <row r="174" spans="1:90" ht="10.5" customHeight="1" hidden="1">
      <c r="A174" s="23" t="s">
        <v>116</v>
      </c>
      <c r="B174" s="18">
        <v>33557</v>
      </c>
      <c r="C174" s="18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5" t="str">
        <f t="shared" si="36"/>
        <v>ND</v>
      </c>
      <c r="BO174" s="25">
        <f t="shared" si="37"/>
        <v>0</v>
      </c>
      <c r="BP174" s="20"/>
      <c r="BQ174" s="20">
        <v>8</v>
      </c>
      <c r="BR174" s="20"/>
      <c r="BS174" s="20"/>
      <c r="BT174" s="20"/>
      <c r="BU174" s="20"/>
      <c r="BV174" s="20"/>
      <c r="BW174" s="20"/>
      <c r="BX174" s="20"/>
      <c r="BY174" s="26" t="str">
        <f t="shared" si="38"/>
        <v> </v>
      </c>
      <c r="BZ174" s="26" t="str">
        <f t="shared" si="39"/>
        <v> </v>
      </c>
      <c r="CA174" s="26"/>
      <c r="CB174" s="20"/>
      <c r="CC174" s="20"/>
      <c r="CD174" s="20"/>
      <c r="CE174" s="20"/>
      <c r="CF174" s="20"/>
      <c r="CG174" s="20"/>
      <c r="CH174" s="20"/>
      <c r="CI174" s="25"/>
      <c r="CJ174" s="25"/>
      <c r="CK174" s="25"/>
      <c r="CL174" s="27"/>
    </row>
    <row r="175" spans="1:90" ht="10.5" customHeight="1" hidden="1">
      <c r="A175" s="23" t="s">
        <v>116</v>
      </c>
      <c r="B175" s="18">
        <v>33715</v>
      </c>
      <c r="C175" s="18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5" t="str">
        <f t="shared" si="36"/>
        <v>ND</v>
      </c>
      <c r="BO175" s="25">
        <f t="shared" si="37"/>
        <v>0</v>
      </c>
      <c r="BP175" s="20"/>
      <c r="BQ175" s="20"/>
      <c r="BR175" s="20"/>
      <c r="BS175" s="20"/>
      <c r="BT175" s="20"/>
      <c r="BU175" s="20"/>
      <c r="BV175" s="20"/>
      <c r="BW175" s="20"/>
      <c r="BX175" s="20"/>
      <c r="BY175" s="26">
        <f t="shared" si="38"/>
        <v>41.32999999999993</v>
      </c>
      <c r="BZ175" s="26">
        <f t="shared" si="39"/>
        <v>761.9</v>
      </c>
      <c r="CA175" s="26">
        <v>720.57</v>
      </c>
      <c r="CB175" s="20"/>
      <c r="CC175" s="20"/>
      <c r="CD175" s="20"/>
      <c r="CE175" s="20"/>
      <c r="CF175" s="20"/>
      <c r="CG175" s="20"/>
      <c r="CH175" s="20"/>
      <c r="CI175" s="25"/>
      <c r="CJ175" s="25"/>
      <c r="CK175" s="25"/>
      <c r="CL175" s="27"/>
    </row>
    <row r="176" spans="1:90" ht="10.5" customHeight="1" hidden="1">
      <c r="A176" s="23" t="s">
        <v>116</v>
      </c>
      <c r="B176" s="18">
        <v>33795</v>
      </c>
      <c r="C176" s="18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>
        <v>0.7</v>
      </c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5">
        <f t="shared" si="36"/>
        <v>0.7</v>
      </c>
      <c r="BO176" s="25">
        <f t="shared" si="37"/>
        <v>1</v>
      </c>
      <c r="BP176" s="20" t="s">
        <v>91</v>
      </c>
      <c r="BQ176" s="20" t="s">
        <v>91</v>
      </c>
      <c r="BR176" s="20" t="s">
        <v>91</v>
      </c>
      <c r="BS176" s="20" t="s">
        <v>91</v>
      </c>
      <c r="BT176" s="20" t="s">
        <v>91</v>
      </c>
      <c r="BU176" s="20" t="s">
        <v>91</v>
      </c>
      <c r="BV176" s="20" t="s">
        <v>91</v>
      </c>
      <c r="BW176" s="20" t="s">
        <v>91</v>
      </c>
      <c r="BX176" s="20" t="s">
        <v>91</v>
      </c>
      <c r="BY176" s="26" t="str">
        <f t="shared" si="38"/>
        <v> </v>
      </c>
      <c r="BZ176" s="26" t="str">
        <f t="shared" si="39"/>
        <v> </v>
      </c>
      <c r="CA176" s="26"/>
      <c r="CB176" s="20"/>
      <c r="CC176" s="20"/>
      <c r="CD176" s="20"/>
      <c r="CE176" s="20"/>
      <c r="CF176" s="20"/>
      <c r="CG176" s="20"/>
      <c r="CH176" s="20"/>
      <c r="CI176" s="25"/>
      <c r="CJ176" s="25"/>
      <c r="CK176" s="25"/>
      <c r="CL176" s="27"/>
    </row>
    <row r="177" spans="1:90" ht="10.5" customHeight="1" hidden="1">
      <c r="A177" s="23" t="s">
        <v>116</v>
      </c>
      <c r="B177" s="18">
        <v>33904</v>
      </c>
      <c r="C177" s="18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5" t="str">
        <f t="shared" si="36"/>
        <v>ND</v>
      </c>
      <c r="BO177" s="25">
        <f t="shared" si="37"/>
        <v>0</v>
      </c>
      <c r="BP177" s="20"/>
      <c r="BQ177" s="20"/>
      <c r="BR177" s="20"/>
      <c r="BS177" s="20"/>
      <c r="BT177" s="20"/>
      <c r="BU177" s="20"/>
      <c r="BV177" s="20"/>
      <c r="BW177" s="20"/>
      <c r="BX177" s="20"/>
      <c r="BY177" s="26">
        <f t="shared" si="38"/>
        <v>41.40999999999997</v>
      </c>
      <c r="BZ177" s="26">
        <f t="shared" si="39"/>
        <v>761.9</v>
      </c>
      <c r="CA177" s="26">
        <v>720.49</v>
      </c>
      <c r="CB177" s="20"/>
      <c r="CC177" s="20"/>
      <c r="CD177" s="20"/>
      <c r="CE177" s="20"/>
      <c r="CF177" s="20"/>
      <c r="CG177" s="20"/>
      <c r="CH177" s="20"/>
      <c r="CI177" s="25"/>
      <c r="CJ177" s="25"/>
      <c r="CK177" s="25"/>
      <c r="CL177" s="27"/>
    </row>
    <row r="178" spans="1:90" ht="10.5" customHeight="1" hidden="1">
      <c r="A178" s="23" t="s">
        <v>116</v>
      </c>
      <c r="B178" s="49">
        <v>34095</v>
      </c>
      <c r="C178" s="49" t="s">
        <v>96</v>
      </c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 t="str">
        <f t="shared" si="36"/>
        <v>ND</v>
      </c>
      <c r="BO178" s="25">
        <f t="shared" si="37"/>
        <v>0</v>
      </c>
      <c r="BP178" s="25"/>
      <c r="BQ178" s="25"/>
      <c r="BR178" s="25"/>
      <c r="BS178" s="25"/>
      <c r="BT178" s="25"/>
      <c r="BU178" s="25"/>
      <c r="BV178" s="25"/>
      <c r="BW178" s="25"/>
      <c r="BX178" s="25"/>
      <c r="BY178" s="26">
        <f t="shared" si="38"/>
        <v>40.23000000000002</v>
      </c>
      <c r="BZ178" s="26">
        <f t="shared" si="39"/>
        <v>761.9</v>
      </c>
      <c r="CA178" s="26">
        <v>721.67</v>
      </c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7"/>
    </row>
    <row r="179" spans="1:90" ht="10.5" customHeight="1" hidden="1">
      <c r="A179" s="23" t="s">
        <v>116</v>
      </c>
      <c r="B179" s="49">
        <v>34176</v>
      </c>
      <c r="C179" s="49" t="s">
        <v>96</v>
      </c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 t="str">
        <f t="shared" si="36"/>
        <v>ND</v>
      </c>
      <c r="BO179" s="25">
        <f t="shared" si="37"/>
        <v>0</v>
      </c>
      <c r="BP179" s="25" t="s">
        <v>91</v>
      </c>
      <c r="BQ179" s="25">
        <v>1.7</v>
      </c>
      <c r="BR179" s="25">
        <v>7</v>
      </c>
      <c r="BS179" s="25">
        <v>11</v>
      </c>
      <c r="BT179" s="25">
        <v>0.031</v>
      </c>
      <c r="BU179" s="25" t="s">
        <v>91</v>
      </c>
      <c r="BV179" s="25" t="s">
        <v>91</v>
      </c>
      <c r="BW179" s="25" t="s">
        <v>91</v>
      </c>
      <c r="BX179" s="25">
        <v>0.04</v>
      </c>
      <c r="BY179" s="26">
        <f t="shared" si="38"/>
        <v>33.92999999999995</v>
      </c>
      <c r="BZ179" s="26">
        <f t="shared" si="39"/>
        <v>761.9</v>
      </c>
      <c r="CA179" s="26">
        <v>727.97</v>
      </c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7"/>
    </row>
    <row r="180" spans="1:90" ht="10.5" customHeight="1" hidden="1">
      <c r="A180" s="23" t="s">
        <v>116</v>
      </c>
      <c r="B180" s="49">
        <v>34437</v>
      </c>
      <c r="C180" s="49" t="s">
        <v>90</v>
      </c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6">
        <f t="shared" si="38"/>
        <v>41.319999999999936</v>
      </c>
      <c r="BZ180" s="26">
        <f t="shared" si="39"/>
        <v>761.9</v>
      </c>
      <c r="CA180" s="26">
        <v>720.58</v>
      </c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7"/>
    </row>
    <row r="181" spans="1:90" ht="10.5" customHeight="1" hidden="1">
      <c r="A181" s="23" t="s">
        <v>116</v>
      </c>
      <c r="B181" s="49">
        <v>34535</v>
      </c>
      <c r="C181" s="49" t="s">
        <v>90</v>
      </c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6">
        <f t="shared" si="38"/>
        <v>41.49000000000001</v>
      </c>
      <c r="BZ181" s="26">
        <f t="shared" si="39"/>
        <v>761.9</v>
      </c>
      <c r="CA181" s="26">
        <v>720.41</v>
      </c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7"/>
    </row>
    <row r="182" spans="1:90" ht="10.5" customHeight="1" hidden="1">
      <c r="A182" s="23" t="s">
        <v>116</v>
      </c>
      <c r="B182" s="49">
        <v>34634</v>
      </c>
      <c r="C182" s="49" t="s">
        <v>90</v>
      </c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6">
        <v>37.82</v>
      </c>
      <c r="BZ182" s="26">
        <v>761.9</v>
      </c>
      <c r="CA182" s="26">
        <f aca="true" t="shared" si="40" ref="CA182:CA192">+BZ182-BY182</f>
        <v>724.0799999999999</v>
      </c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7"/>
    </row>
    <row r="183" spans="1:90" ht="10.5" customHeight="1" hidden="1">
      <c r="A183" s="23" t="s">
        <v>116</v>
      </c>
      <c r="B183" s="49">
        <v>34821</v>
      </c>
      <c r="C183" s="49" t="s">
        <v>90</v>
      </c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6">
        <v>40.09</v>
      </c>
      <c r="BZ183" s="26">
        <v>761.9</v>
      </c>
      <c r="CA183" s="26">
        <f t="shared" si="40"/>
        <v>721.81</v>
      </c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7"/>
    </row>
    <row r="184" spans="1:90" ht="10.5" customHeight="1" hidden="1">
      <c r="A184" s="23" t="s">
        <v>116</v>
      </c>
      <c r="B184" s="49">
        <v>34900</v>
      </c>
      <c r="C184" s="49" t="s">
        <v>90</v>
      </c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6">
        <v>36.16</v>
      </c>
      <c r="BZ184" s="26">
        <v>761.9</v>
      </c>
      <c r="CA184" s="26">
        <f t="shared" si="40"/>
        <v>725.74</v>
      </c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7"/>
    </row>
    <row r="185" spans="1:90" ht="10.5" customHeight="1" hidden="1">
      <c r="A185" s="23" t="s">
        <v>116</v>
      </c>
      <c r="B185" s="49">
        <v>35002</v>
      </c>
      <c r="C185" s="49" t="s">
        <v>90</v>
      </c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6"/>
      <c r="BZ185" s="26">
        <v>761.9</v>
      </c>
      <c r="CA185" s="26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7"/>
    </row>
    <row r="186" spans="1:90" ht="10.5" customHeight="1" hidden="1">
      <c r="A186" s="23" t="s">
        <v>116</v>
      </c>
      <c r="B186" s="49">
        <v>35180</v>
      </c>
      <c r="C186" s="49" t="s">
        <v>90</v>
      </c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6">
        <v>40.41</v>
      </c>
      <c r="BZ186" s="26">
        <v>761.9</v>
      </c>
      <c r="CA186" s="26">
        <f t="shared" si="40"/>
        <v>721.49</v>
      </c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7"/>
    </row>
    <row r="187" spans="1:90" ht="10.5" customHeight="1" hidden="1">
      <c r="A187" s="23" t="s">
        <v>116</v>
      </c>
      <c r="B187" s="49">
        <v>35263</v>
      </c>
      <c r="C187" s="49" t="s">
        <v>90</v>
      </c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6">
        <v>42.2</v>
      </c>
      <c r="BZ187" s="26">
        <v>761.9</v>
      </c>
      <c r="CA187" s="26">
        <f t="shared" si="40"/>
        <v>719.6999999999999</v>
      </c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7"/>
    </row>
    <row r="188" spans="1:90" ht="10.5" customHeight="1" hidden="1">
      <c r="A188" s="23" t="s">
        <v>116</v>
      </c>
      <c r="B188" s="49">
        <v>35362</v>
      </c>
      <c r="C188" s="49" t="s">
        <v>90</v>
      </c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6">
        <v>43.24</v>
      </c>
      <c r="BZ188" s="26">
        <v>761.9</v>
      </c>
      <c r="CA188" s="26">
        <f t="shared" si="40"/>
        <v>718.66</v>
      </c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7"/>
    </row>
    <row r="189" spans="1:90" ht="10.5" customHeight="1" hidden="1">
      <c r="A189" s="23" t="s">
        <v>116</v>
      </c>
      <c r="B189" s="49">
        <v>35565</v>
      </c>
      <c r="C189" s="49" t="s">
        <v>90</v>
      </c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6">
        <v>40.74</v>
      </c>
      <c r="BZ189" s="26">
        <v>761.9</v>
      </c>
      <c r="CA189" s="26">
        <f t="shared" si="40"/>
        <v>721.16</v>
      </c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7"/>
    </row>
    <row r="190" spans="1:90" ht="10.5" customHeight="1" hidden="1">
      <c r="A190" s="23" t="s">
        <v>116</v>
      </c>
      <c r="B190" s="49">
        <v>35643</v>
      </c>
      <c r="C190" s="49" t="s">
        <v>92</v>
      </c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6">
        <v>25.65</v>
      </c>
      <c r="BZ190" s="26">
        <v>761.9</v>
      </c>
      <c r="CA190" s="26">
        <f t="shared" si="40"/>
        <v>736.25</v>
      </c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7"/>
    </row>
    <row r="191" spans="1:90" ht="10.5" customHeight="1" hidden="1">
      <c r="A191" s="23" t="s">
        <v>116</v>
      </c>
      <c r="B191" s="49">
        <v>35725</v>
      </c>
      <c r="C191" s="49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6">
        <v>39.67</v>
      </c>
      <c r="BZ191" s="26">
        <v>761.9</v>
      </c>
      <c r="CA191" s="26">
        <f t="shared" si="40"/>
        <v>722.23</v>
      </c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7"/>
    </row>
    <row r="192" spans="1:90" ht="10.5" customHeight="1" hidden="1">
      <c r="A192" s="23" t="s">
        <v>116</v>
      </c>
      <c r="B192" s="49">
        <v>35948</v>
      </c>
      <c r="C192" s="49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6">
        <v>39.1</v>
      </c>
      <c r="BZ192" s="26">
        <v>761.9</v>
      </c>
      <c r="CA192" s="26">
        <f t="shared" si="40"/>
        <v>722.8</v>
      </c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7"/>
    </row>
    <row r="193" spans="1:90" ht="10.5" customHeight="1" hidden="1">
      <c r="A193" s="23"/>
      <c r="B193" s="49"/>
      <c r="C193" s="49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6"/>
      <c r="BZ193" s="26"/>
      <c r="CA193" s="26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7"/>
    </row>
    <row r="194" spans="1:90" ht="10.5" customHeight="1" hidden="1">
      <c r="A194" s="23"/>
      <c r="B194" s="49"/>
      <c r="C194" s="49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6"/>
      <c r="BZ194" s="26"/>
      <c r="CA194" s="26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7"/>
    </row>
    <row r="195" spans="1:90" ht="10.5" customHeight="1" hidden="1">
      <c r="A195" s="23" t="s">
        <v>117</v>
      </c>
      <c r="B195" s="49">
        <v>31782</v>
      </c>
      <c r="C195" s="49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6">
        <f aca="true" t="shared" si="41" ref="BY195:BY202">IF(COUNTA(BZ195:CA195)=2,BZ195-CA195," ")</f>
        <v>41.889999999999986</v>
      </c>
      <c r="BZ195" s="26">
        <f aca="true" t="shared" si="42" ref="BZ195:BZ202">IF(COUNTA(CA195)=1,761.73," ")</f>
        <v>761.73</v>
      </c>
      <c r="CA195" s="26">
        <v>719.84</v>
      </c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7"/>
    </row>
    <row r="196" spans="1:90" ht="10.5" customHeight="1" hidden="1">
      <c r="A196" s="23" t="s">
        <v>117</v>
      </c>
      <c r="B196" s="49">
        <v>32009</v>
      </c>
      <c r="C196" s="49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6">
        <f t="shared" si="41"/>
        <v>43.460000000000036</v>
      </c>
      <c r="BZ196" s="26">
        <f t="shared" si="42"/>
        <v>761.73</v>
      </c>
      <c r="CA196" s="26">
        <v>718.27</v>
      </c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7"/>
    </row>
    <row r="197" spans="1:90" ht="10.5" customHeight="1" hidden="1">
      <c r="A197" s="23" t="s">
        <v>117</v>
      </c>
      <c r="B197" s="49">
        <v>32037</v>
      </c>
      <c r="C197" s="49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6">
        <f t="shared" si="41"/>
        <v>44.680000000000064</v>
      </c>
      <c r="BZ197" s="26">
        <f t="shared" si="42"/>
        <v>761.73</v>
      </c>
      <c r="CA197" s="26">
        <v>717.05</v>
      </c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7"/>
    </row>
    <row r="198" spans="1:90" ht="10.5" customHeight="1" hidden="1">
      <c r="A198" s="23" t="s">
        <v>117</v>
      </c>
      <c r="B198" s="49">
        <v>32072</v>
      </c>
      <c r="C198" s="49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6">
        <f t="shared" si="41"/>
        <v>45.51999999999998</v>
      </c>
      <c r="BZ198" s="26">
        <f t="shared" si="42"/>
        <v>761.73</v>
      </c>
      <c r="CA198" s="26">
        <v>716.21</v>
      </c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7"/>
    </row>
    <row r="199" spans="1:90" ht="10.5" customHeight="1" hidden="1">
      <c r="A199" s="23" t="s">
        <v>117</v>
      </c>
      <c r="B199" s="49">
        <v>32380</v>
      </c>
      <c r="C199" s="49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6">
        <f t="shared" si="41"/>
        <v>46.51999999999998</v>
      </c>
      <c r="BZ199" s="26">
        <f t="shared" si="42"/>
        <v>761.73</v>
      </c>
      <c r="CA199" s="26">
        <v>715.21</v>
      </c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7"/>
    </row>
    <row r="200" spans="1:90" ht="10.5" customHeight="1" hidden="1">
      <c r="A200" s="23" t="s">
        <v>117</v>
      </c>
      <c r="B200" s="49">
        <v>32468</v>
      </c>
      <c r="C200" s="49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6">
        <f t="shared" si="41"/>
        <v>46.879999999999995</v>
      </c>
      <c r="BZ200" s="26">
        <f t="shared" si="42"/>
        <v>761.73</v>
      </c>
      <c r="CA200" s="26">
        <v>714.85</v>
      </c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7"/>
    </row>
    <row r="201" spans="1:90" ht="10.5" customHeight="1" hidden="1">
      <c r="A201" s="23" t="s">
        <v>117</v>
      </c>
      <c r="B201" s="49">
        <v>32714</v>
      </c>
      <c r="C201" s="49"/>
      <c r="D201" s="25"/>
      <c r="E201" s="25"/>
      <c r="F201" s="25">
        <v>1.3</v>
      </c>
      <c r="G201" s="25"/>
      <c r="H201" s="25"/>
      <c r="I201" s="25"/>
      <c r="J201" s="25"/>
      <c r="K201" s="25"/>
      <c r="L201" s="25"/>
      <c r="M201" s="25"/>
      <c r="N201" s="25">
        <v>1.8</v>
      </c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>
        <v>21</v>
      </c>
      <c r="Z201" s="25">
        <v>3.7</v>
      </c>
      <c r="AA201" s="25">
        <v>0.3</v>
      </c>
      <c r="AB201" s="25"/>
      <c r="AC201" s="25">
        <v>1.6</v>
      </c>
      <c r="AD201" s="25"/>
      <c r="AE201" s="25">
        <v>24</v>
      </c>
      <c r="AF201" s="25">
        <v>0.7</v>
      </c>
      <c r="AG201" s="25"/>
      <c r="AH201" s="25"/>
      <c r="AI201" s="25"/>
      <c r="AJ201" s="25"/>
      <c r="AK201" s="25"/>
      <c r="AL201" s="25"/>
      <c r="AM201" s="25">
        <v>22</v>
      </c>
      <c r="AN201" s="25"/>
      <c r="AO201" s="25"/>
      <c r="AP201" s="25"/>
      <c r="AQ201" s="25"/>
      <c r="AR201" s="25"/>
      <c r="AS201" s="25"/>
      <c r="AT201" s="25">
        <v>1.3</v>
      </c>
      <c r="AU201" s="25"/>
      <c r="AV201" s="25"/>
      <c r="AW201" s="25"/>
      <c r="AX201" s="25"/>
      <c r="AY201" s="25"/>
      <c r="AZ201" s="25">
        <v>44</v>
      </c>
      <c r="BA201" s="25"/>
      <c r="BB201" s="25"/>
      <c r="BC201" s="25"/>
      <c r="BD201" s="25">
        <v>1.1</v>
      </c>
      <c r="BE201" s="25">
        <v>1.1</v>
      </c>
      <c r="BF201" s="25"/>
      <c r="BG201" s="25"/>
      <c r="BH201" s="25"/>
      <c r="BI201" s="25"/>
      <c r="BJ201" s="25">
        <v>2.3</v>
      </c>
      <c r="BK201" s="25"/>
      <c r="BL201" s="25"/>
      <c r="BM201" s="25"/>
      <c r="BN201" s="25">
        <f aca="true" t="shared" si="43" ref="BN201:BN236">IF(COUNTA(A201)=1,IF(SUM(D201:BM201)=0,"ND",SUM(D201:BM201))," ")</f>
        <v>126.19999999999999</v>
      </c>
      <c r="BO201" s="25">
        <f aca="true" t="shared" si="44" ref="BO201:BO216">COUNTA(D201:BM201)</f>
        <v>14</v>
      </c>
      <c r="BP201" s="25" t="s">
        <v>91</v>
      </c>
      <c r="BQ201" s="25" t="s">
        <v>91</v>
      </c>
      <c r="BR201" s="25" t="s">
        <v>91</v>
      </c>
      <c r="BS201" s="25" t="s">
        <v>91</v>
      </c>
      <c r="BT201" s="25">
        <v>0.48</v>
      </c>
      <c r="BU201" s="25" t="s">
        <v>91</v>
      </c>
      <c r="BV201" s="25">
        <v>0.07</v>
      </c>
      <c r="BW201" s="25" t="s">
        <v>91</v>
      </c>
      <c r="BX201" s="25">
        <v>0.01</v>
      </c>
      <c r="BY201" s="26">
        <f t="shared" si="41"/>
        <v>46.89999999999998</v>
      </c>
      <c r="BZ201" s="26">
        <f t="shared" si="42"/>
        <v>761.73</v>
      </c>
      <c r="CA201" s="26">
        <v>714.83</v>
      </c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7"/>
    </row>
    <row r="202" spans="1:90" ht="10.5" customHeight="1" hidden="1">
      <c r="A202" s="23" t="s">
        <v>117</v>
      </c>
      <c r="B202" s="49">
        <v>32820</v>
      </c>
      <c r="C202" s="49"/>
      <c r="D202" s="25"/>
      <c r="E202" s="25"/>
      <c r="F202" s="25">
        <v>1</v>
      </c>
      <c r="G202" s="25"/>
      <c r="H202" s="25"/>
      <c r="I202" s="25"/>
      <c r="J202" s="25"/>
      <c r="K202" s="25"/>
      <c r="L202" s="25"/>
      <c r="M202" s="25"/>
      <c r="N202" s="25">
        <v>1.9</v>
      </c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>
        <v>44</v>
      </c>
      <c r="Z202" s="25">
        <v>1.6</v>
      </c>
      <c r="AA202" s="25"/>
      <c r="AB202" s="25"/>
      <c r="AC202" s="25">
        <v>1.4</v>
      </c>
      <c r="AD202" s="25"/>
      <c r="AE202" s="25">
        <v>26</v>
      </c>
      <c r="AF202" s="25">
        <v>0.5</v>
      </c>
      <c r="AG202" s="25"/>
      <c r="AH202" s="25"/>
      <c r="AI202" s="25"/>
      <c r="AJ202" s="25"/>
      <c r="AK202" s="25"/>
      <c r="AL202" s="25"/>
      <c r="AM202" s="25">
        <v>19</v>
      </c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>
        <v>30</v>
      </c>
      <c r="BA202" s="25"/>
      <c r="BB202" s="25"/>
      <c r="BC202" s="25"/>
      <c r="BD202" s="25">
        <v>0.8</v>
      </c>
      <c r="BE202" s="25">
        <v>1.3</v>
      </c>
      <c r="BF202" s="25"/>
      <c r="BG202" s="25"/>
      <c r="BH202" s="25"/>
      <c r="BI202" s="25"/>
      <c r="BJ202" s="25">
        <v>19</v>
      </c>
      <c r="BK202" s="25"/>
      <c r="BL202" s="25"/>
      <c r="BM202" s="25"/>
      <c r="BN202" s="25">
        <f t="shared" si="43"/>
        <v>146.5</v>
      </c>
      <c r="BO202" s="25">
        <f t="shared" si="44"/>
        <v>12</v>
      </c>
      <c r="BP202" s="25"/>
      <c r="BQ202" s="25"/>
      <c r="BR202" s="25"/>
      <c r="BS202" s="25"/>
      <c r="BT202" s="25"/>
      <c r="BU202" s="25"/>
      <c r="BV202" s="25"/>
      <c r="BW202" s="25"/>
      <c r="BX202" s="25"/>
      <c r="BY202" s="26">
        <f t="shared" si="41"/>
        <v>47</v>
      </c>
      <c r="BZ202" s="26">
        <f t="shared" si="42"/>
        <v>761.73</v>
      </c>
      <c r="CA202" s="26">
        <v>714.73</v>
      </c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7"/>
    </row>
    <row r="203" spans="1:90" ht="10.5" customHeight="1" hidden="1">
      <c r="A203" s="23" t="s">
        <v>117</v>
      </c>
      <c r="B203" s="18">
        <v>32981</v>
      </c>
      <c r="C203" s="49"/>
      <c r="D203" s="25"/>
      <c r="E203" s="25"/>
      <c r="F203" s="25">
        <v>1.2</v>
      </c>
      <c r="G203" s="25"/>
      <c r="H203" s="25"/>
      <c r="I203" s="25"/>
      <c r="J203" s="25"/>
      <c r="K203" s="25"/>
      <c r="L203" s="25"/>
      <c r="M203" s="25"/>
      <c r="N203" s="25">
        <v>2.1</v>
      </c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>
        <v>48</v>
      </c>
      <c r="Z203" s="25">
        <v>2</v>
      </c>
      <c r="AA203" s="25"/>
      <c r="AB203" s="25"/>
      <c r="AC203" s="25">
        <v>1.7</v>
      </c>
      <c r="AD203" s="25"/>
      <c r="AE203" s="25">
        <v>29</v>
      </c>
      <c r="AF203" s="25">
        <v>0.6</v>
      </c>
      <c r="AG203" s="25"/>
      <c r="AH203" s="25"/>
      <c r="AI203" s="25"/>
      <c r="AJ203" s="25"/>
      <c r="AK203" s="25"/>
      <c r="AL203" s="25"/>
      <c r="AM203" s="25">
        <v>20</v>
      </c>
      <c r="AN203" s="25"/>
      <c r="AO203" s="25"/>
      <c r="AP203" s="25"/>
      <c r="AQ203" s="25"/>
      <c r="AR203" s="25"/>
      <c r="AS203" s="25"/>
      <c r="AT203" s="25">
        <v>1.1</v>
      </c>
      <c r="AU203" s="25"/>
      <c r="AV203" s="25"/>
      <c r="AW203" s="25"/>
      <c r="AX203" s="25"/>
      <c r="AY203" s="25">
        <v>1</v>
      </c>
      <c r="AZ203" s="25">
        <v>52</v>
      </c>
      <c r="BA203" s="25"/>
      <c r="BB203" s="25"/>
      <c r="BC203" s="25"/>
      <c r="BD203" s="25">
        <v>1</v>
      </c>
      <c r="BE203" s="25">
        <v>2.4</v>
      </c>
      <c r="BF203" s="25"/>
      <c r="BG203" s="25"/>
      <c r="BH203" s="25"/>
      <c r="BI203" s="25"/>
      <c r="BJ203" s="25">
        <v>10</v>
      </c>
      <c r="BK203" s="25"/>
      <c r="BL203" s="25"/>
      <c r="BM203" s="25"/>
      <c r="BN203" s="25">
        <f t="shared" si="43"/>
        <v>172.1</v>
      </c>
      <c r="BO203" s="25">
        <f t="shared" si="44"/>
        <v>14</v>
      </c>
      <c r="BP203" s="25"/>
      <c r="BQ203" s="25"/>
      <c r="BR203" s="25"/>
      <c r="BS203" s="25"/>
      <c r="BT203" s="25"/>
      <c r="BU203" s="25"/>
      <c r="BV203" s="25"/>
      <c r="BW203" s="25"/>
      <c r="BX203" s="25"/>
      <c r="BY203" s="26">
        <f aca="true" t="shared" si="45" ref="BY203:BY216">IF(COUNTA(BZ203:CA203)=2,BZ203-CA203," ")</f>
        <v>47.14999999999998</v>
      </c>
      <c r="BZ203" s="26">
        <f aca="true" t="shared" si="46" ref="BZ203:BZ216">IF(COUNTA(CA203)=1,761.73," ")</f>
        <v>761.73</v>
      </c>
      <c r="CA203" s="26">
        <v>714.58</v>
      </c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7"/>
    </row>
    <row r="204" spans="1:90" ht="10.5" customHeight="1" hidden="1">
      <c r="A204" s="23" t="s">
        <v>117</v>
      </c>
      <c r="B204" s="18">
        <v>33078</v>
      </c>
      <c r="C204" s="49"/>
      <c r="D204" s="25"/>
      <c r="E204" s="25"/>
      <c r="F204" s="25">
        <v>1.4</v>
      </c>
      <c r="G204" s="25"/>
      <c r="H204" s="25"/>
      <c r="I204" s="25"/>
      <c r="J204" s="25"/>
      <c r="K204" s="25"/>
      <c r="L204" s="25"/>
      <c r="M204" s="25"/>
      <c r="N204" s="25">
        <v>2.2</v>
      </c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>
        <v>14</v>
      </c>
      <c r="Z204" s="25">
        <v>1.7</v>
      </c>
      <c r="AA204" s="25"/>
      <c r="AB204" s="25"/>
      <c r="AC204" s="25">
        <v>1.6</v>
      </c>
      <c r="AD204" s="25"/>
      <c r="AE204" s="25">
        <v>18</v>
      </c>
      <c r="AF204" s="25">
        <v>0.6</v>
      </c>
      <c r="AG204" s="25"/>
      <c r="AH204" s="25"/>
      <c r="AI204" s="25"/>
      <c r="AJ204" s="25"/>
      <c r="AK204" s="25"/>
      <c r="AL204" s="25"/>
      <c r="AM204" s="25">
        <v>14</v>
      </c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>
        <v>65</v>
      </c>
      <c r="BA204" s="25"/>
      <c r="BB204" s="25"/>
      <c r="BC204" s="25"/>
      <c r="BD204" s="25">
        <v>0.8</v>
      </c>
      <c r="BE204" s="25">
        <v>2</v>
      </c>
      <c r="BF204" s="25"/>
      <c r="BG204" s="25"/>
      <c r="BH204" s="25"/>
      <c r="BI204" s="25"/>
      <c r="BJ204" s="25">
        <v>12</v>
      </c>
      <c r="BK204" s="25"/>
      <c r="BL204" s="25"/>
      <c r="BM204" s="25"/>
      <c r="BN204" s="25">
        <f t="shared" si="43"/>
        <v>133.3</v>
      </c>
      <c r="BO204" s="25">
        <f t="shared" si="44"/>
        <v>12</v>
      </c>
      <c r="BP204" s="25" t="s">
        <v>91</v>
      </c>
      <c r="BQ204" s="25" t="s">
        <v>91</v>
      </c>
      <c r="BR204" s="25" t="s">
        <v>91</v>
      </c>
      <c r="BS204" s="25" t="s">
        <v>91</v>
      </c>
      <c r="BT204" s="25">
        <v>0.51</v>
      </c>
      <c r="BU204" s="25" t="s">
        <v>91</v>
      </c>
      <c r="BV204" s="25">
        <v>0.06</v>
      </c>
      <c r="BW204" s="25" t="s">
        <v>91</v>
      </c>
      <c r="BX204" s="25" t="s">
        <v>91</v>
      </c>
      <c r="BY204" s="26">
        <f t="shared" si="45"/>
        <v>45.74000000000001</v>
      </c>
      <c r="BZ204" s="26">
        <f t="shared" si="46"/>
        <v>761.73</v>
      </c>
      <c r="CA204" s="26">
        <v>715.99</v>
      </c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7"/>
    </row>
    <row r="205" spans="1:90" ht="10.5" customHeight="1" hidden="1">
      <c r="A205" s="23" t="s">
        <v>117</v>
      </c>
      <c r="B205" s="18">
        <v>33190</v>
      </c>
      <c r="C205" s="49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>
        <v>1.2</v>
      </c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>
        <v>8.6</v>
      </c>
      <c r="Z205" s="25">
        <v>1.4</v>
      </c>
      <c r="AA205" s="25"/>
      <c r="AB205" s="25"/>
      <c r="AC205" s="25">
        <v>1.3</v>
      </c>
      <c r="AD205" s="25"/>
      <c r="AE205" s="25">
        <v>18</v>
      </c>
      <c r="AF205" s="25">
        <v>0.5</v>
      </c>
      <c r="AG205" s="25"/>
      <c r="AH205" s="25"/>
      <c r="AI205" s="25"/>
      <c r="AJ205" s="25"/>
      <c r="AK205" s="25"/>
      <c r="AL205" s="25"/>
      <c r="AM205" s="25">
        <v>9.5</v>
      </c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>
        <v>4.4</v>
      </c>
      <c r="BF205" s="25"/>
      <c r="BG205" s="25"/>
      <c r="BH205" s="25"/>
      <c r="BI205" s="25"/>
      <c r="BJ205" s="25">
        <v>12</v>
      </c>
      <c r="BK205" s="25"/>
      <c r="BL205" s="25"/>
      <c r="BM205" s="25"/>
      <c r="BN205" s="25">
        <f t="shared" si="43"/>
        <v>56.9</v>
      </c>
      <c r="BO205" s="25">
        <f t="shared" si="44"/>
        <v>9</v>
      </c>
      <c r="BP205" s="25"/>
      <c r="BQ205" s="25"/>
      <c r="BR205" s="25"/>
      <c r="BS205" s="25"/>
      <c r="BT205" s="25"/>
      <c r="BU205" s="25"/>
      <c r="BV205" s="25"/>
      <c r="BW205" s="25"/>
      <c r="BX205" s="25"/>
      <c r="BY205" s="26">
        <f t="shared" si="45"/>
        <v>46</v>
      </c>
      <c r="BZ205" s="26">
        <f t="shared" si="46"/>
        <v>761.73</v>
      </c>
      <c r="CA205" s="26">
        <v>715.73</v>
      </c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7"/>
    </row>
    <row r="206" spans="1:90" ht="10.5" customHeight="1" hidden="1">
      <c r="A206" s="23" t="s">
        <v>117</v>
      </c>
      <c r="B206" s="18">
        <v>33347</v>
      </c>
      <c r="C206" s="49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>
        <v>1.1</v>
      </c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>
        <v>7.4</v>
      </c>
      <c r="Z206" s="25">
        <v>0.8</v>
      </c>
      <c r="AA206" s="25"/>
      <c r="AB206" s="25"/>
      <c r="AC206" s="25">
        <v>0.8</v>
      </c>
      <c r="AD206" s="25"/>
      <c r="AE206" s="25">
        <v>12</v>
      </c>
      <c r="AF206" s="25"/>
      <c r="AG206" s="25"/>
      <c r="AH206" s="25"/>
      <c r="AI206" s="25"/>
      <c r="AJ206" s="25"/>
      <c r="AK206" s="25"/>
      <c r="AL206" s="25"/>
      <c r="AM206" s="25">
        <v>6.5</v>
      </c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>
        <v>15</v>
      </c>
      <c r="BA206" s="25"/>
      <c r="BB206" s="25"/>
      <c r="BC206" s="25"/>
      <c r="BD206" s="25"/>
      <c r="BE206" s="25"/>
      <c r="BF206" s="25"/>
      <c r="BG206" s="25"/>
      <c r="BH206" s="25"/>
      <c r="BI206" s="25"/>
      <c r="BJ206" s="25">
        <v>6.1</v>
      </c>
      <c r="BK206" s="25"/>
      <c r="BL206" s="25"/>
      <c r="BM206" s="25"/>
      <c r="BN206" s="25">
        <f t="shared" si="43"/>
        <v>49.7</v>
      </c>
      <c r="BO206" s="25">
        <f t="shared" si="44"/>
        <v>8</v>
      </c>
      <c r="BP206" s="25"/>
      <c r="BQ206" s="25"/>
      <c r="BR206" s="25"/>
      <c r="BS206" s="25"/>
      <c r="BT206" s="25"/>
      <c r="BU206" s="25"/>
      <c r="BV206" s="25"/>
      <c r="BW206" s="25"/>
      <c r="BX206" s="25"/>
      <c r="BY206" s="26">
        <f t="shared" si="45"/>
        <v>45.110000000000014</v>
      </c>
      <c r="BZ206" s="26">
        <f t="shared" si="46"/>
        <v>761.73</v>
      </c>
      <c r="CA206" s="26">
        <v>716.62</v>
      </c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7"/>
    </row>
    <row r="207" spans="1:90" ht="10.5" customHeight="1" hidden="1">
      <c r="A207" s="23" t="s">
        <v>117</v>
      </c>
      <c r="B207" s="18">
        <v>33448</v>
      </c>
      <c r="C207" s="49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>
        <v>9.6</v>
      </c>
      <c r="Z207" s="25">
        <v>0.5</v>
      </c>
      <c r="AA207" s="25"/>
      <c r="AB207" s="25"/>
      <c r="AC207" s="25"/>
      <c r="AD207" s="25"/>
      <c r="AE207" s="25">
        <v>8.8</v>
      </c>
      <c r="AF207" s="25"/>
      <c r="AG207" s="25"/>
      <c r="AH207" s="25"/>
      <c r="AI207" s="25"/>
      <c r="AJ207" s="25"/>
      <c r="AK207" s="25"/>
      <c r="AL207" s="25"/>
      <c r="AM207" s="25">
        <v>8.4</v>
      </c>
      <c r="AN207" s="25"/>
      <c r="AO207" s="25"/>
      <c r="AP207" s="25"/>
      <c r="AQ207" s="25"/>
      <c r="AR207" s="25"/>
      <c r="AS207" s="25"/>
      <c r="AT207" s="25">
        <v>1</v>
      </c>
      <c r="AU207" s="25"/>
      <c r="AV207" s="25"/>
      <c r="AW207" s="25"/>
      <c r="AX207" s="25"/>
      <c r="AY207" s="25"/>
      <c r="AZ207" s="25"/>
      <c r="BA207" s="25"/>
      <c r="BB207" s="25"/>
      <c r="BC207" s="25"/>
      <c r="BD207" s="25">
        <v>1</v>
      </c>
      <c r="BE207" s="25">
        <v>0.5</v>
      </c>
      <c r="BF207" s="25"/>
      <c r="BG207" s="25">
        <v>0.7</v>
      </c>
      <c r="BH207" s="25"/>
      <c r="BI207" s="25"/>
      <c r="BJ207" s="25">
        <v>3.2</v>
      </c>
      <c r="BK207" s="25"/>
      <c r="BL207" s="25"/>
      <c r="BM207" s="25"/>
      <c r="BN207" s="25">
        <f t="shared" si="43"/>
        <v>33.699999999999996</v>
      </c>
      <c r="BO207" s="25">
        <f t="shared" si="44"/>
        <v>9</v>
      </c>
      <c r="BP207" s="25" t="s">
        <v>91</v>
      </c>
      <c r="BQ207" s="25" t="s">
        <v>91</v>
      </c>
      <c r="BR207" s="25" t="s">
        <v>91</v>
      </c>
      <c r="BS207" s="25" t="s">
        <v>91</v>
      </c>
      <c r="BT207" s="25">
        <v>2.2</v>
      </c>
      <c r="BU207" s="25" t="s">
        <v>91</v>
      </c>
      <c r="BV207" s="25">
        <v>0.028</v>
      </c>
      <c r="BW207" s="25" t="s">
        <v>91</v>
      </c>
      <c r="BX207" s="25">
        <v>0.013</v>
      </c>
      <c r="BY207" s="26" t="str">
        <f t="shared" si="45"/>
        <v> </v>
      </c>
      <c r="BZ207" s="26" t="str">
        <f t="shared" si="46"/>
        <v> </v>
      </c>
      <c r="CA207" s="26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7"/>
    </row>
    <row r="208" spans="1:90" ht="10.5" customHeight="1" hidden="1">
      <c r="A208" s="23" t="s">
        <v>117</v>
      </c>
      <c r="B208" s="18">
        <v>33557</v>
      </c>
      <c r="C208" s="49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>
        <v>4.4</v>
      </c>
      <c r="Z208" s="25">
        <v>0.3</v>
      </c>
      <c r="AA208" s="25"/>
      <c r="AB208" s="25"/>
      <c r="AC208" s="25"/>
      <c r="AD208" s="25"/>
      <c r="AE208" s="25">
        <v>7.8</v>
      </c>
      <c r="AF208" s="25">
        <v>0.3</v>
      </c>
      <c r="AG208" s="25"/>
      <c r="AH208" s="25"/>
      <c r="AI208" s="25"/>
      <c r="AJ208" s="25"/>
      <c r="AK208" s="25"/>
      <c r="AL208" s="25"/>
      <c r="AM208" s="25">
        <v>5</v>
      </c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>
        <v>2.7</v>
      </c>
      <c r="BK208" s="25"/>
      <c r="BL208" s="25"/>
      <c r="BM208" s="25"/>
      <c r="BN208" s="25">
        <f t="shared" si="43"/>
        <v>20.5</v>
      </c>
      <c r="BO208" s="25">
        <f t="shared" si="44"/>
        <v>6</v>
      </c>
      <c r="BP208" s="25"/>
      <c r="BQ208" s="25"/>
      <c r="BR208" s="25"/>
      <c r="BS208" s="25"/>
      <c r="BT208" s="25"/>
      <c r="BU208" s="25"/>
      <c r="BV208" s="25"/>
      <c r="BW208" s="25"/>
      <c r="BX208" s="25"/>
      <c r="BY208" s="26" t="str">
        <f t="shared" si="45"/>
        <v> </v>
      </c>
      <c r="BZ208" s="26" t="str">
        <f t="shared" si="46"/>
        <v> </v>
      </c>
      <c r="CA208" s="26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7"/>
    </row>
    <row r="209" spans="1:90" ht="10.5" customHeight="1" hidden="1">
      <c r="A209" s="23" t="s">
        <v>117</v>
      </c>
      <c r="B209" s="18">
        <v>33715</v>
      </c>
      <c r="C209" s="49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>
        <v>2.9</v>
      </c>
      <c r="Z209" s="25"/>
      <c r="AA209" s="25"/>
      <c r="AB209" s="25"/>
      <c r="AC209" s="25"/>
      <c r="AD209" s="25"/>
      <c r="AE209" s="25">
        <v>4.8</v>
      </c>
      <c r="AF209" s="25"/>
      <c r="AG209" s="25"/>
      <c r="AH209" s="25"/>
      <c r="AI209" s="25"/>
      <c r="AJ209" s="25"/>
      <c r="AK209" s="25"/>
      <c r="AL209" s="25"/>
      <c r="AM209" s="25">
        <v>3.4</v>
      </c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 t="s">
        <v>91</v>
      </c>
      <c r="BK209" s="25"/>
      <c r="BL209" s="25"/>
      <c r="BM209" s="25"/>
      <c r="BN209" s="25">
        <f t="shared" si="43"/>
        <v>11.1</v>
      </c>
      <c r="BO209" s="25">
        <f t="shared" si="44"/>
        <v>4</v>
      </c>
      <c r="BP209" s="25"/>
      <c r="BQ209" s="25"/>
      <c r="BR209" s="25"/>
      <c r="BS209" s="25"/>
      <c r="BT209" s="25"/>
      <c r="BU209" s="25"/>
      <c r="BV209" s="25"/>
      <c r="BW209" s="25"/>
      <c r="BX209" s="25"/>
      <c r="BY209" s="26">
        <f t="shared" si="45"/>
        <v>43.98000000000002</v>
      </c>
      <c r="BZ209" s="26">
        <f t="shared" si="46"/>
        <v>761.73</v>
      </c>
      <c r="CA209" s="26">
        <v>717.75</v>
      </c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7"/>
    </row>
    <row r="210" spans="1:90" ht="10.5" customHeight="1" hidden="1">
      <c r="A210" s="23" t="s">
        <v>117</v>
      </c>
      <c r="B210" s="18">
        <v>33795</v>
      </c>
      <c r="C210" s="49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 t="s">
        <v>91</v>
      </c>
      <c r="Z210" s="25"/>
      <c r="AA210" s="25"/>
      <c r="AB210" s="25"/>
      <c r="AC210" s="25"/>
      <c r="AD210" s="25"/>
      <c r="AE210" s="25">
        <v>2.9</v>
      </c>
      <c r="AF210" s="25"/>
      <c r="AG210" s="25"/>
      <c r="AH210" s="25"/>
      <c r="AI210" s="25"/>
      <c r="AJ210" s="25"/>
      <c r="AK210" s="25"/>
      <c r="AL210" s="25"/>
      <c r="AM210" s="25">
        <v>2.8</v>
      </c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 t="s">
        <v>91</v>
      </c>
      <c r="BK210" s="25"/>
      <c r="BL210" s="25"/>
      <c r="BM210" s="25"/>
      <c r="BN210" s="25">
        <f t="shared" si="43"/>
        <v>5.699999999999999</v>
      </c>
      <c r="BO210" s="25">
        <f t="shared" si="44"/>
        <v>4</v>
      </c>
      <c r="BP210" s="25" t="s">
        <v>91</v>
      </c>
      <c r="BQ210" s="25" t="s">
        <v>91</v>
      </c>
      <c r="BR210" s="25" t="s">
        <v>91</v>
      </c>
      <c r="BS210" s="25" t="s">
        <v>91</v>
      </c>
      <c r="BT210" s="25">
        <v>0.37</v>
      </c>
      <c r="BU210" s="25" t="s">
        <v>91</v>
      </c>
      <c r="BV210" s="25">
        <v>0.015</v>
      </c>
      <c r="BW210" s="25" t="s">
        <v>91</v>
      </c>
      <c r="BX210" s="25">
        <v>0.012</v>
      </c>
      <c r="BY210" s="26" t="str">
        <f t="shared" si="45"/>
        <v> </v>
      </c>
      <c r="BZ210" s="26" t="str">
        <f t="shared" si="46"/>
        <v> </v>
      </c>
      <c r="CA210" s="26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7"/>
    </row>
    <row r="211" spans="1:90" ht="10.5" customHeight="1" hidden="1">
      <c r="A211" s="23" t="s">
        <v>117</v>
      </c>
      <c r="B211" s="18">
        <v>33904</v>
      </c>
      <c r="C211" s="49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>
        <v>1.7</v>
      </c>
      <c r="Z211" s="25"/>
      <c r="AA211" s="25"/>
      <c r="AB211" s="25"/>
      <c r="AC211" s="25"/>
      <c r="AD211" s="25"/>
      <c r="AE211" s="25">
        <v>5</v>
      </c>
      <c r="AF211" s="25"/>
      <c r="AG211" s="25"/>
      <c r="AH211" s="25"/>
      <c r="AI211" s="25"/>
      <c r="AJ211" s="25"/>
      <c r="AK211" s="25"/>
      <c r="AL211" s="25"/>
      <c r="AM211" s="25">
        <v>3.2</v>
      </c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 t="s">
        <v>91</v>
      </c>
      <c r="BK211" s="25"/>
      <c r="BL211" s="25"/>
      <c r="BM211" s="25"/>
      <c r="BN211" s="25">
        <f t="shared" si="43"/>
        <v>9.9</v>
      </c>
      <c r="BO211" s="25">
        <f t="shared" si="44"/>
        <v>4</v>
      </c>
      <c r="BP211" s="25"/>
      <c r="BQ211" s="25"/>
      <c r="BR211" s="25"/>
      <c r="BS211" s="25"/>
      <c r="BT211" s="25"/>
      <c r="BU211" s="25"/>
      <c r="BV211" s="25"/>
      <c r="BW211" s="25"/>
      <c r="BX211" s="25"/>
      <c r="BY211" s="26">
        <f t="shared" si="45"/>
        <v>43.85000000000002</v>
      </c>
      <c r="BZ211" s="26">
        <f t="shared" si="46"/>
        <v>761.73</v>
      </c>
      <c r="CA211" s="26">
        <v>717.88</v>
      </c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7"/>
    </row>
    <row r="212" spans="1:90" ht="10.5" customHeight="1" hidden="1">
      <c r="A212" s="23" t="s">
        <v>117</v>
      </c>
      <c r="B212" s="49">
        <v>34095</v>
      </c>
      <c r="C212" s="49" t="s">
        <v>96</v>
      </c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>
        <v>1.7</v>
      </c>
      <c r="Z212" s="25"/>
      <c r="AA212" s="25"/>
      <c r="AB212" s="25"/>
      <c r="AC212" s="25"/>
      <c r="AD212" s="25"/>
      <c r="AE212" s="25">
        <v>3</v>
      </c>
      <c r="AF212" s="25"/>
      <c r="AG212" s="25"/>
      <c r="AH212" s="25"/>
      <c r="AI212" s="25"/>
      <c r="AJ212" s="25"/>
      <c r="AK212" s="25"/>
      <c r="AL212" s="25"/>
      <c r="AM212" s="25">
        <v>2.6</v>
      </c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 t="s">
        <v>91</v>
      </c>
      <c r="BK212" s="25"/>
      <c r="BL212" s="25"/>
      <c r="BM212" s="25"/>
      <c r="BN212" s="25">
        <f t="shared" si="43"/>
        <v>7.300000000000001</v>
      </c>
      <c r="BO212" s="25">
        <f t="shared" si="44"/>
        <v>4</v>
      </c>
      <c r="BP212" s="25"/>
      <c r="BQ212" s="25"/>
      <c r="BR212" s="25"/>
      <c r="BS212" s="25"/>
      <c r="BT212" s="25"/>
      <c r="BU212" s="25"/>
      <c r="BV212" s="25"/>
      <c r="BW212" s="25"/>
      <c r="BX212" s="25"/>
      <c r="BY212" s="26">
        <f t="shared" si="45"/>
        <v>43.440000000000055</v>
      </c>
      <c r="BZ212" s="26">
        <f t="shared" si="46"/>
        <v>761.73</v>
      </c>
      <c r="CA212" s="26">
        <v>718.29</v>
      </c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7"/>
    </row>
    <row r="213" spans="1:90" ht="10.5" customHeight="1" hidden="1">
      <c r="A213" s="23" t="s">
        <v>117</v>
      </c>
      <c r="B213" s="49">
        <v>34176</v>
      </c>
      <c r="C213" s="49" t="s">
        <v>96</v>
      </c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 t="s">
        <v>91</v>
      </c>
      <c r="Z213" s="25"/>
      <c r="AA213" s="25"/>
      <c r="AB213" s="25"/>
      <c r="AC213" s="25"/>
      <c r="AD213" s="25"/>
      <c r="AE213" s="25">
        <v>1.7</v>
      </c>
      <c r="AF213" s="25"/>
      <c r="AG213" s="25"/>
      <c r="AH213" s="25"/>
      <c r="AI213" s="25"/>
      <c r="AJ213" s="25"/>
      <c r="AK213" s="25"/>
      <c r="AL213" s="25"/>
      <c r="AM213" s="25" t="s">
        <v>91</v>
      </c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 t="s">
        <v>91</v>
      </c>
      <c r="BK213" s="25"/>
      <c r="BL213" s="25"/>
      <c r="BM213" s="25"/>
      <c r="BN213" s="25">
        <f t="shared" si="43"/>
        <v>1.7</v>
      </c>
      <c r="BO213" s="25">
        <f t="shared" si="44"/>
        <v>4</v>
      </c>
      <c r="BP213" s="25" t="s">
        <v>91</v>
      </c>
      <c r="BQ213" s="25">
        <v>2.3</v>
      </c>
      <c r="BR213" s="25" t="s">
        <v>91</v>
      </c>
      <c r="BS213" s="25" t="s">
        <v>91</v>
      </c>
      <c r="BT213" s="25">
        <v>0.24</v>
      </c>
      <c r="BU213" s="25" t="s">
        <v>91</v>
      </c>
      <c r="BV213" s="25">
        <v>0.016</v>
      </c>
      <c r="BW213" s="25" t="s">
        <v>91</v>
      </c>
      <c r="BX213" s="25">
        <v>0.024</v>
      </c>
      <c r="BY213" s="26">
        <f t="shared" si="45"/>
        <v>41.870000000000005</v>
      </c>
      <c r="BZ213" s="26">
        <f t="shared" si="46"/>
        <v>761.73</v>
      </c>
      <c r="CA213" s="26">
        <v>719.86</v>
      </c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7"/>
    </row>
    <row r="214" spans="1:90" ht="10.5" customHeight="1" hidden="1">
      <c r="A214" s="23" t="s">
        <v>117</v>
      </c>
      <c r="B214" s="49">
        <v>34254</v>
      </c>
      <c r="C214" s="49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>
        <v>1.2</v>
      </c>
      <c r="R214" s="25"/>
      <c r="S214" s="25"/>
      <c r="T214" s="25"/>
      <c r="U214" s="25"/>
      <c r="V214" s="25"/>
      <c r="W214" s="25"/>
      <c r="X214" s="25"/>
      <c r="Y214" s="25">
        <v>1</v>
      </c>
      <c r="Z214" s="25"/>
      <c r="AA214" s="25"/>
      <c r="AB214" s="25"/>
      <c r="AC214" s="25"/>
      <c r="AD214" s="25"/>
      <c r="AE214" s="25">
        <v>1.2</v>
      </c>
      <c r="AF214" s="25"/>
      <c r="AG214" s="25"/>
      <c r="AH214" s="25"/>
      <c r="AI214" s="25"/>
      <c r="AJ214" s="25"/>
      <c r="AK214" s="25"/>
      <c r="AL214" s="25"/>
      <c r="AM214" s="25" t="s">
        <v>91</v>
      </c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 t="s">
        <v>91</v>
      </c>
      <c r="BK214" s="25"/>
      <c r="BL214" s="25"/>
      <c r="BM214" s="25"/>
      <c r="BN214" s="25">
        <f t="shared" si="43"/>
        <v>3.4000000000000004</v>
      </c>
      <c r="BO214" s="25">
        <f t="shared" si="44"/>
        <v>5</v>
      </c>
      <c r="BP214" s="25"/>
      <c r="BQ214" s="25"/>
      <c r="BR214" s="25"/>
      <c r="BS214" s="25"/>
      <c r="BT214" s="25"/>
      <c r="BU214" s="25"/>
      <c r="BV214" s="25"/>
      <c r="BW214" s="25"/>
      <c r="BX214" s="25"/>
      <c r="BY214" s="26">
        <f t="shared" si="45"/>
        <v>42.289999999999964</v>
      </c>
      <c r="BZ214" s="26">
        <f t="shared" si="46"/>
        <v>761.73</v>
      </c>
      <c r="CA214" s="26">
        <v>719.44</v>
      </c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7"/>
    </row>
    <row r="215" spans="1:90" ht="10.5" customHeight="1" hidden="1">
      <c r="A215" s="23" t="s">
        <v>117</v>
      </c>
      <c r="B215" s="49">
        <v>34437</v>
      </c>
      <c r="C215" s="49" t="s">
        <v>90</v>
      </c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 t="s">
        <v>91</v>
      </c>
      <c r="Z215" s="25"/>
      <c r="AA215" s="25"/>
      <c r="AB215" s="25"/>
      <c r="AC215" s="25"/>
      <c r="AD215" s="25"/>
      <c r="AE215" s="25" t="s">
        <v>91</v>
      </c>
      <c r="AF215" s="25"/>
      <c r="AG215" s="25"/>
      <c r="AH215" s="25"/>
      <c r="AI215" s="25"/>
      <c r="AJ215" s="25"/>
      <c r="AK215" s="25"/>
      <c r="AL215" s="25"/>
      <c r="AM215" s="25">
        <v>3.9</v>
      </c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 t="s">
        <v>91</v>
      </c>
      <c r="BK215" s="25"/>
      <c r="BL215" s="25"/>
      <c r="BM215" s="25"/>
      <c r="BN215" s="25">
        <f t="shared" si="43"/>
        <v>3.9</v>
      </c>
      <c r="BO215" s="25">
        <f t="shared" si="44"/>
        <v>4</v>
      </c>
      <c r="BP215" s="25"/>
      <c r="BQ215" s="25"/>
      <c r="BR215" s="25"/>
      <c r="BS215" s="25"/>
      <c r="BT215" s="25"/>
      <c r="BU215" s="25"/>
      <c r="BV215" s="25"/>
      <c r="BW215" s="25"/>
      <c r="BX215" s="25"/>
      <c r="BY215" s="26">
        <f t="shared" si="45"/>
        <v>42.75</v>
      </c>
      <c r="BZ215" s="26">
        <f t="shared" si="46"/>
        <v>761.73</v>
      </c>
      <c r="CA215" s="26">
        <v>718.98</v>
      </c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7"/>
    </row>
    <row r="216" spans="1:90" ht="10.5" customHeight="1" hidden="1">
      <c r="A216" s="23" t="s">
        <v>117</v>
      </c>
      <c r="B216" s="49">
        <v>34535</v>
      </c>
      <c r="C216" s="49" t="s">
        <v>90</v>
      </c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 t="s">
        <v>91</v>
      </c>
      <c r="Z216" s="25"/>
      <c r="AA216" s="25"/>
      <c r="AB216" s="25"/>
      <c r="AC216" s="25"/>
      <c r="AD216" s="25"/>
      <c r="AE216" s="25">
        <v>1.3</v>
      </c>
      <c r="AF216" s="25"/>
      <c r="AG216" s="25"/>
      <c r="AH216" s="25"/>
      <c r="AI216" s="25"/>
      <c r="AJ216" s="25"/>
      <c r="AK216" s="25"/>
      <c r="AL216" s="25"/>
      <c r="AM216" s="25">
        <v>3.5</v>
      </c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 t="s">
        <v>91</v>
      </c>
      <c r="BK216" s="25"/>
      <c r="BL216" s="25"/>
      <c r="BM216" s="25"/>
      <c r="BN216" s="25">
        <f t="shared" si="43"/>
        <v>4.8</v>
      </c>
      <c r="BO216" s="25">
        <f t="shared" si="44"/>
        <v>4</v>
      </c>
      <c r="BP216" s="25" t="s">
        <v>91</v>
      </c>
      <c r="BQ216" s="25" t="s">
        <v>91</v>
      </c>
      <c r="BR216" s="25" t="s">
        <v>91</v>
      </c>
      <c r="BS216" s="25" t="s">
        <v>91</v>
      </c>
      <c r="BT216" s="25">
        <v>0.11</v>
      </c>
      <c r="BU216" s="25" t="s">
        <v>91</v>
      </c>
      <c r="BV216" s="25">
        <v>0.0073</v>
      </c>
      <c r="BW216" s="25" t="s">
        <v>91</v>
      </c>
      <c r="BX216" s="25">
        <v>0.0153</v>
      </c>
      <c r="BY216" s="26">
        <f t="shared" si="45"/>
        <v>44.09000000000003</v>
      </c>
      <c r="BZ216" s="26">
        <f t="shared" si="46"/>
        <v>761.73</v>
      </c>
      <c r="CA216" s="26">
        <v>717.64</v>
      </c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7"/>
    </row>
    <row r="217" spans="1:90" ht="10.5" customHeight="1" hidden="1">
      <c r="A217" s="23" t="s">
        <v>117</v>
      </c>
      <c r="B217" s="49">
        <v>34634</v>
      </c>
      <c r="C217" s="49" t="s">
        <v>90</v>
      </c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>
        <v>1.6</v>
      </c>
      <c r="Z217" s="25"/>
      <c r="AA217" s="25"/>
      <c r="AB217" s="25"/>
      <c r="AC217" s="25"/>
      <c r="AD217" s="25"/>
      <c r="AE217" s="25">
        <v>1.4</v>
      </c>
      <c r="AF217" s="25"/>
      <c r="AG217" s="25"/>
      <c r="AH217" s="25"/>
      <c r="AI217" s="25"/>
      <c r="AJ217" s="25"/>
      <c r="AK217" s="25"/>
      <c r="AL217" s="25"/>
      <c r="AM217" s="25">
        <v>4.1</v>
      </c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 t="s">
        <v>91</v>
      </c>
      <c r="BK217" s="25"/>
      <c r="BL217" s="25"/>
      <c r="BM217" s="25"/>
      <c r="BN217" s="25">
        <f t="shared" si="43"/>
        <v>7.1</v>
      </c>
      <c r="BO217" s="25">
        <f aca="true" t="shared" si="47" ref="BO217:BO228">COUNTA(D217:BM217)</f>
        <v>4</v>
      </c>
      <c r="BP217" s="25"/>
      <c r="BQ217" s="25"/>
      <c r="BR217" s="25"/>
      <c r="BS217" s="25"/>
      <c r="BT217" s="25"/>
      <c r="BU217" s="25"/>
      <c r="BV217" s="25"/>
      <c r="BW217" s="25"/>
      <c r="BX217" s="25"/>
      <c r="BY217" s="26">
        <v>43.46</v>
      </c>
      <c r="BZ217" s="26">
        <v>761.73</v>
      </c>
      <c r="CA217" s="26">
        <f aca="true" t="shared" si="48" ref="CA217:CA229">+BZ217-BY217</f>
        <v>718.27</v>
      </c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7"/>
    </row>
    <row r="218" spans="1:90" ht="10.5" customHeight="1" hidden="1">
      <c r="A218" s="23" t="s">
        <v>117</v>
      </c>
      <c r="B218" s="49">
        <v>34821</v>
      </c>
      <c r="C218" s="49" t="s">
        <v>90</v>
      </c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>
        <v>1.2</v>
      </c>
      <c r="Y218" s="25">
        <v>4</v>
      </c>
      <c r="Z218" s="25"/>
      <c r="AA218" s="25"/>
      <c r="AB218" s="25"/>
      <c r="AC218" s="25"/>
      <c r="AD218" s="25"/>
      <c r="AE218" s="25">
        <v>1.4</v>
      </c>
      <c r="AF218" s="25"/>
      <c r="AG218" s="25"/>
      <c r="AH218" s="25"/>
      <c r="AI218" s="25"/>
      <c r="AJ218" s="25"/>
      <c r="AK218" s="25"/>
      <c r="AL218" s="25"/>
      <c r="AM218" s="25">
        <v>3.6</v>
      </c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 t="s">
        <v>91</v>
      </c>
      <c r="BK218" s="25"/>
      <c r="BL218" s="25"/>
      <c r="BM218" s="25"/>
      <c r="BN218" s="25">
        <f t="shared" si="43"/>
        <v>10.2</v>
      </c>
      <c r="BO218" s="25">
        <f t="shared" si="47"/>
        <v>5</v>
      </c>
      <c r="BP218" s="25"/>
      <c r="BQ218" s="25"/>
      <c r="BR218" s="25"/>
      <c r="BS218" s="25"/>
      <c r="BT218" s="25"/>
      <c r="BU218" s="25"/>
      <c r="BV218" s="25"/>
      <c r="BW218" s="25"/>
      <c r="BX218" s="25"/>
      <c r="BY218" s="26">
        <v>43.84</v>
      </c>
      <c r="BZ218" s="26">
        <v>761.73</v>
      </c>
      <c r="CA218" s="26">
        <f t="shared" si="48"/>
        <v>717.89</v>
      </c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7"/>
    </row>
    <row r="219" spans="1:90" ht="10.5" customHeight="1" hidden="1">
      <c r="A219" s="23" t="s">
        <v>117</v>
      </c>
      <c r="B219" s="49">
        <v>34900</v>
      </c>
      <c r="C219" s="49" t="s">
        <v>90</v>
      </c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 t="s">
        <v>91</v>
      </c>
      <c r="Z219" s="25"/>
      <c r="AA219" s="25"/>
      <c r="AB219" s="25"/>
      <c r="AC219" s="25"/>
      <c r="AD219" s="25"/>
      <c r="AE219" s="25" t="s">
        <v>91</v>
      </c>
      <c r="AF219" s="25"/>
      <c r="AG219" s="25"/>
      <c r="AH219" s="25"/>
      <c r="AI219" s="25"/>
      <c r="AJ219" s="25"/>
      <c r="AK219" s="25"/>
      <c r="AL219" s="25"/>
      <c r="AM219" s="25" t="s">
        <v>91</v>
      </c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 t="s">
        <v>91</v>
      </c>
      <c r="BK219" s="25"/>
      <c r="BL219" s="25"/>
      <c r="BM219" s="25"/>
      <c r="BN219" s="25" t="str">
        <f t="shared" si="43"/>
        <v>ND</v>
      </c>
      <c r="BO219" s="25">
        <f t="shared" si="47"/>
        <v>4</v>
      </c>
      <c r="BP219" s="25" t="s">
        <v>91</v>
      </c>
      <c r="BQ219" s="25" t="s">
        <v>91</v>
      </c>
      <c r="BR219" s="25" t="s">
        <v>91</v>
      </c>
      <c r="BS219" s="25" t="s">
        <v>91</v>
      </c>
      <c r="BT219" s="25">
        <v>0.391</v>
      </c>
      <c r="BU219" s="25" t="s">
        <v>91</v>
      </c>
      <c r="BV219" s="25">
        <v>0.011</v>
      </c>
      <c r="BW219" s="25" t="s">
        <v>91</v>
      </c>
      <c r="BX219" s="25">
        <v>0.016</v>
      </c>
      <c r="BY219" s="26">
        <v>43.32</v>
      </c>
      <c r="BZ219" s="26">
        <v>761.73</v>
      </c>
      <c r="CA219" s="26">
        <f t="shared" si="48"/>
        <v>718.41</v>
      </c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7"/>
    </row>
    <row r="220" spans="1:90" ht="10.5" customHeight="1" hidden="1">
      <c r="A220" s="23" t="s">
        <v>117</v>
      </c>
      <c r="B220" s="49">
        <v>35002</v>
      </c>
      <c r="C220" s="49" t="s">
        <v>90</v>
      </c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>
        <v>1.5</v>
      </c>
      <c r="Y220" s="25" t="s">
        <v>91</v>
      </c>
      <c r="Z220" s="25"/>
      <c r="AA220" s="25"/>
      <c r="AB220" s="25"/>
      <c r="AC220" s="25"/>
      <c r="AD220" s="25"/>
      <c r="AE220" s="25">
        <v>1.5</v>
      </c>
      <c r="AF220" s="25"/>
      <c r="AG220" s="25"/>
      <c r="AH220" s="25"/>
      <c r="AI220" s="25"/>
      <c r="AJ220" s="25"/>
      <c r="AK220" s="25"/>
      <c r="AL220" s="25"/>
      <c r="AM220" s="25">
        <v>2.5</v>
      </c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 t="s">
        <v>91</v>
      </c>
      <c r="BK220" s="25"/>
      <c r="BL220" s="25"/>
      <c r="BM220" s="25"/>
      <c r="BN220" s="25">
        <f t="shared" si="43"/>
        <v>5.5</v>
      </c>
      <c r="BO220" s="25">
        <f t="shared" si="47"/>
        <v>5</v>
      </c>
      <c r="BP220" s="25"/>
      <c r="BQ220" s="25"/>
      <c r="BR220" s="25"/>
      <c r="BS220" s="25"/>
      <c r="BT220" s="25"/>
      <c r="BU220" s="25"/>
      <c r="BV220" s="25"/>
      <c r="BW220" s="25"/>
      <c r="BX220" s="25"/>
      <c r="BY220" s="26">
        <v>43.32</v>
      </c>
      <c r="BZ220" s="26">
        <v>761.73</v>
      </c>
      <c r="CA220" s="26">
        <f t="shared" si="48"/>
        <v>718.41</v>
      </c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7"/>
    </row>
    <row r="221" spans="1:90" ht="10.5" customHeight="1" hidden="1">
      <c r="A221" s="23" t="s">
        <v>117</v>
      </c>
      <c r="B221" s="49">
        <v>35180</v>
      </c>
      <c r="C221" s="49" t="s">
        <v>90</v>
      </c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 t="s">
        <v>91</v>
      </c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 t="str">
        <f t="shared" si="43"/>
        <v>ND</v>
      </c>
      <c r="BO221" s="25">
        <f t="shared" si="47"/>
        <v>1</v>
      </c>
      <c r="BP221" s="25"/>
      <c r="BQ221" s="25"/>
      <c r="BR221" s="25"/>
      <c r="BS221" s="25"/>
      <c r="BT221" s="25"/>
      <c r="BU221" s="25"/>
      <c r="BV221" s="25"/>
      <c r="BW221" s="25"/>
      <c r="BX221" s="25"/>
      <c r="BY221" s="26">
        <v>43.5</v>
      </c>
      <c r="BZ221" s="26">
        <v>761.73</v>
      </c>
      <c r="CA221" s="26">
        <f t="shared" si="48"/>
        <v>718.23</v>
      </c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7"/>
    </row>
    <row r="222" spans="1:90" ht="10.5" customHeight="1" hidden="1">
      <c r="A222" s="23" t="s">
        <v>117</v>
      </c>
      <c r="B222" s="49">
        <v>35263</v>
      </c>
      <c r="C222" s="49" t="s">
        <v>90</v>
      </c>
      <c r="D222" s="25" t="s">
        <v>118</v>
      </c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>
        <v>3.3</v>
      </c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 t="s">
        <v>119</v>
      </c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>
        <f t="shared" si="43"/>
        <v>3.3</v>
      </c>
      <c r="BO222" s="25">
        <f t="shared" si="47"/>
        <v>3</v>
      </c>
      <c r="BP222" s="25" t="s">
        <v>91</v>
      </c>
      <c r="BQ222" s="25" t="s">
        <v>91</v>
      </c>
      <c r="BR222" s="25" t="s">
        <v>91</v>
      </c>
      <c r="BS222" s="25" t="s">
        <v>91</v>
      </c>
      <c r="BT222" s="25">
        <v>0.295</v>
      </c>
      <c r="BU222" s="25" t="s">
        <v>91</v>
      </c>
      <c r="BV222" s="25" t="s">
        <v>91</v>
      </c>
      <c r="BW222" s="25" t="s">
        <v>91</v>
      </c>
      <c r="BX222" s="25" t="s">
        <v>91</v>
      </c>
      <c r="BY222" s="26">
        <v>44.1</v>
      </c>
      <c r="BZ222" s="26">
        <v>761.73</v>
      </c>
      <c r="CA222" s="26">
        <f t="shared" si="48"/>
        <v>717.63</v>
      </c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7"/>
    </row>
    <row r="223" spans="1:90" ht="10.5" customHeight="1" hidden="1">
      <c r="A223" s="23" t="s">
        <v>117</v>
      </c>
      <c r="B223" s="49">
        <v>35362</v>
      </c>
      <c r="C223" s="49" t="s">
        <v>90</v>
      </c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>
        <v>3.5</v>
      </c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>
        <v>1.1</v>
      </c>
      <c r="AN223" s="25"/>
      <c r="AO223" s="25"/>
      <c r="AP223" s="25"/>
      <c r="AQ223" s="25"/>
      <c r="AR223" s="25"/>
      <c r="AS223" s="25">
        <v>2</v>
      </c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>
        <f t="shared" si="43"/>
        <v>6.6</v>
      </c>
      <c r="BO223" s="25">
        <f t="shared" si="47"/>
        <v>3</v>
      </c>
      <c r="BP223" s="25"/>
      <c r="BQ223" s="25"/>
      <c r="BR223" s="25"/>
      <c r="BS223" s="25"/>
      <c r="BT223" s="25"/>
      <c r="BU223" s="25"/>
      <c r="BV223" s="25"/>
      <c r="BW223" s="25"/>
      <c r="BX223" s="25"/>
      <c r="BY223" s="26">
        <v>43.91</v>
      </c>
      <c r="BZ223" s="26">
        <v>761.73</v>
      </c>
      <c r="CA223" s="26">
        <f t="shared" si="48"/>
        <v>717.82</v>
      </c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7"/>
    </row>
    <row r="224" spans="1:90" ht="10.5" customHeight="1" hidden="1">
      <c r="A224" s="23" t="s">
        <v>117</v>
      </c>
      <c r="B224" s="49">
        <v>35565</v>
      </c>
      <c r="C224" s="49" t="s">
        <v>90</v>
      </c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>
        <v>2</v>
      </c>
      <c r="AA224" s="25"/>
      <c r="AB224" s="25"/>
      <c r="AC224" s="25"/>
      <c r="AD224" s="25"/>
      <c r="AE224" s="25">
        <v>3.8</v>
      </c>
      <c r="AF224" s="25"/>
      <c r="AG224" s="25"/>
      <c r="AH224" s="25"/>
      <c r="AI224" s="25"/>
      <c r="AJ224" s="25"/>
      <c r="AK224" s="25"/>
      <c r="AL224" s="25"/>
      <c r="AM224" s="25">
        <v>1.6</v>
      </c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>
        <v>6</v>
      </c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>
        <f t="shared" si="43"/>
        <v>13.4</v>
      </c>
      <c r="BO224" s="25">
        <f t="shared" si="47"/>
        <v>4</v>
      </c>
      <c r="BP224" s="25"/>
      <c r="BQ224" s="25"/>
      <c r="BR224" s="25"/>
      <c r="BS224" s="25"/>
      <c r="BT224" s="25"/>
      <c r="BU224" s="25"/>
      <c r="BV224" s="25"/>
      <c r="BW224" s="25"/>
      <c r="BX224" s="25"/>
      <c r="BY224" s="26">
        <v>43.81</v>
      </c>
      <c r="BZ224" s="26">
        <v>761.73</v>
      </c>
      <c r="CA224" s="26">
        <f t="shared" si="48"/>
        <v>717.9200000000001</v>
      </c>
      <c r="CB224" s="25"/>
      <c r="CC224" s="25"/>
      <c r="CD224" s="25">
        <v>761</v>
      </c>
      <c r="CE224" s="25">
        <v>6.84</v>
      </c>
      <c r="CF224" s="25"/>
      <c r="CG224" s="25"/>
      <c r="CH224" s="25"/>
      <c r="CI224" s="25"/>
      <c r="CJ224" s="25"/>
      <c r="CK224" s="25"/>
      <c r="CL224" s="27"/>
    </row>
    <row r="225" spans="1:90" ht="10.5" customHeight="1" hidden="1">
      <c r="A225" s="23" t="s">
        <v>117</v>
      </c>
      <c r="B225" s="49">
        <v>35643</v>
      </c>
      <c r="C225" s="49" t="s">
        <v>92</v>
      </c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>
        <v>3.6</v>
      </c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>
        <f t="shared" si="43"/>
        <v>3.6</v>
      </c>
      <c r="BO225" s="25">
        <f t="shared" si="47"/>
        <v>1</v>
      </c>
      <c r="BP225" s="25"/>
      <c r="BQ225" s="25"/>
      <c r="BR225" s="25"/>
      <c r="BS225" s="25"/>
      <c r="BT225" s="25"/>
      <c r="BU225" s="25"/>
      <c r="BV225" s="25"/>
      <c r="BW225" s="25"/>
      <c r="BX225" s="25"/>
      <c r="BY225" s="26">
        <v>40.76</v>
      </c>
      <c r="BZ225" s="26">
        <v>761.73</v>
      </c>
      <c r="CA225" s="26">
        <f t="shared" si="48"/>
        <v>720.97</v>
      </c>
      <c r="CB225" s="25"/>
      <c r="CC225" s="25"/>
      <c r="CD225" s="25">
        <v>595</v>
      </c>
      <c r="CE225" s="25">
        <v>6.82</v>
      </c>
      <c r="CF225" s="25"/>
      <c r="CG225" s="25"/>
      <c r="CH225" s="25"/>
      <c r="CI225" s="25"/>
      <c r="CJ225" s="25"/>
      <c r="CK225" s="25"/>
      <c r="CL225" s="27"/>
    </row>
    <row r="226" spans="1:90" ht="10.5" customHeight="1" hidden="1">
      <c r="A226" s="23" t="s">
        <v>117</v>
      </c>
      <c r="B226" s="49">
        <v>35724</v>
      </c>
      <c r="C226" s="49" t="s">
        <v>92</v>
      </c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>
        <v>2.1</v>
      </c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>
        <f t="shared" si="43"/>
        <v>2.1</v>
      </c>
      <c r="BO226" s="25">
        <f t="shared" si="47"/>
        <v>1</v>
      </c>
      <c r="BP226" s="25"/>
      <c r="BQ226" s="25"/>
      <c r="BR226" s="25"/>
      <c r="BS226" s="25"/>
      <c r="BT226" s="25"/>
      <c r="BU226" s="25"/>
      <c r="BV226" s="25"/>
      <c r="BW226" s="25"/>
      <c r="BX226" s="25"/>
      <c r="BY226" s="26">
        <v>42.66</v>
      </c>
      <c r="BZ226" s="26">
        <v>761.73</v>
      </c>
      <c r="CA226" s="26">
        <f t="shared" si="48"/>
        <v>719.07</v>
      </c>
      <c r="CB226" s="25"/>
      <c r="CC226" s="25"/>
      <c r="CD226" s="25">
        <v>994</v>
      </c>
      <c r="CE226" s="25">
        <v>6.77</v>
      </c>
      <c r="CF226" s="25"/>
      <c r="CG226" s="25"/>
      <c r="CH226" s="25"/>
      <c r="CI226" s="25"/>
      <c r="CJ226" s="25"/>
      <c r="CK226" s="25"/>
      <c r="CL226" s="27"/>
    </row>
    <row r="227" spans="1:90" ht="10.5" customHeight="1" hidden="1">
      <c r="A227" s="23" t="s">
        <v>117</v>
      </c>
      <c r="B227" s="49">
        <v>35948</v>
      </c>
      <c r="C227" s="49" t="s">
        <v>90</v>
      </c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 t="s">
        <v>120</v>
      </c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 t="str">
        <f t="shared" si="43"/>
        <v>ND</v>
      </c>
      <c r="BO227" s="25">
        <f t="shared" si="47"/>
        <v>1</v>
      </c>
      <c r="BP227" s="25"/>
      <c r="BQ227" s="25"/>
      <c r="BR227" s="25"/>
      <c r="BS227" s="25"/>
      <c r="BT227" s="25"/>
      <c r="BU227" s="25"/>
      <c r="BV227" s="25"/>
      <c r="BW227" s="25"/>
      <c r="BX227" s="25"/>
      <c r="BY227" s="26">
        <v>42.64</v>
      </c>
      <c r="BZ227" s="26">
        <v>761.73</v>
      </c>
      <c r="CA227" s="26">
        <f t="shared" si="48"/>
        <v>719.09</v>
      </c>
      <c r="CB227" s="25"/>
      <c r="CC227" s="25"/>
      <c r="CD227" s="25">
        <v>983</v>
      </c>
      <c r="CE227" s="25">
        <v>6.82</v>
      </c>
      <c r="CF227" s="25"/>
      <c r="CG227" s="25"/>
      <c r="CH227" s="25"/>
      <c r="CI227" s="25"/>
      <c r="CJ227" s="25"/>
      <c r="CK227" s="25"/>
      <c r="CL227" s="27"/>
    </row>
    <row r="228" spans="1:90" ht="10.5" customHeight="1" hidden="1">
      <c r="A228" s="23" t="s">
        <v>117</v>
      </c>
      <c r="B228" s="49">
        <v>36123</v>
      </c>
      <c r="C228" s="49" t="s">
        <v>94</v>
      </c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 t="str">
        <f t="shared" si="43"/>
        <v>ND</v>
      </c>
      <c r="BO228" s="25">
        <f t="shared" si="47"/>
        <v>0</v>
      </c>
      <c r="BP228" s="25" t="s">
        <v>91</v>
      </c>
      <c r="BQ228" s="25" t="s">
        <v>91</v>
      </c>
      <c r="BR228" s="25" t="s">
        <v>91</v>
      </c>
      <c r="BS228" s="25" t="s">
        <v>91</v>
      </c>
      <c r="BT228" s="25">
        <v>0.22</v>
      </c>
      <c r="BU228" s="25" t="s">
        <v>91</v>
      </c>
      <c r="BV228" s="25" t="s">
        <v>91</v>
      </c>
      <c r="BW228" s="25" t="s">
        <v>91</v>
      </c>
      <c r="BX228" s="25" t="s">
        <v>91</v>
      </c>
      <c r="BY228" s="26">
        <v>43.04</v>
      </c>
      <c r="BZ228" s="26">
        <v>761.73</v>
      </c>
      <c r="CA228" s="26">
        <f t="shared" si="48"/>
        <v>718.69</v>
      </c>
      <c r="CB228" s="25"/>
      <c r="CC228" s="25"/>
      <c r="CD228" s="25">
        <v>911</v>
      </c>
      <c r="CE228" s="25">
        <v>6.82</v>
      </c>
      <c r="CF228" s="25"/>
      <c r="CG228" s="25"/>
      <c r="CH228" s="25"/>
      <c r="CI228" s="25"/>
      <c r="CJ228" s="25"/>
      <c r="CK228" s="25"/>
      <c r="CL228" s="27"/>
    </row>
    <row r="229" spans="1:90" ht="10.5" customHeight="1">
      <c r="A229" s="23" t="s">
        <v>117</v>
      </c>
      <c r="B229" s="49">
        <v>36271</v>
      </c>
      <c r="C229" s="49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6">
        <v>42.81</v>
      </c>
      <c r="BZ229" s="26">
        <v>761.73</v>
      </c>
      <c r="CA229" s="26">
        <f t="shared" si="48"/>
        <v>718.9200000000001</v>
      </c>
      <c r="CB229" s="25">
        <v>0.9</v>
      </c>
      <c r="CC229" s="25">
        <v>3.3</v>
      </c>
      <c r="CD229" s="25">
        <v>936</v>
      </c>
      <c r="CE229" s="25">
        <v>6.9</v>
      </c>
      <c r="CF229" s="25"/>
      <c r="CG229" s="25"/>
      <c r="CH229" s="25"/>
      <c r="CI229" s="25"/>
      <c r="CJ229" s="25"/>
      <c r="CK229" s="25"/>
      <c r="CL229" s="27"/>
    </row>
    <row r="230" spans="1:90" ht="10.5" customHeight="1">
      <c r="A230" s="23" t="s">
        <v>117</v>
      </c>
      <c r="B230" s="49">
        <v>36398</v>
      </c>
      <c r="C230" s="49" t="s">
        <v>103</v>
      </c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 t="str">
        <f>IF(COUNTA(A230)=1,IF(SUM(D230:BM230)=0,"ND",SUM(D230:BM230))," ")</f>
        <v>ND</v>
      </c>
      <c r="BO230" s="25">
        <f>COUNTA(D230:BM230)</f>
        <v>0</v>
      </c>
      <c r="BP230" s="25" t="s">
        <v>104</v>
      </c>
      <c r="BQ230" s="25" t="s">
        <v>115</v>
      </c>
      <c r="BR230" s="25" t="s">
        <v>105</v>
      </c>
      <c r="BS230" s="25" t="s">
        <v>106</v>
      </c>
      <c r="BT230" s="25">
        <v>4.1</v>
      </c>
      <c r="BU230" s="25" t="s">
        <v>104</v>
      </c>
      <c r="BV230" s="25" t="s">
        <v>121</v>
      </c>
      <c r="BW230" s="25" t="s">
        <v>107</v>
      </c>
      <c r="BX230" s="25">
        <v>0.012</v>
      </c>
      <c r="BY230" s="26">
        <v>42.92</v>
      </c>
      <c r="BZ230" s="26">
        <v>761.73</v>
      </c>
      <c r="CA230" s="26">
        <f>+BZ230-BY230</f>
        <v>718.8100000000001</v>
      </c>
      <c r="CB230" s="25">
        <v>1.3</v>
      </c>
      <c r="CC230" s="25">
        <v>2.9</v>
      </c>
      <c r="CD230" s="25">
        <v>899</v>
      </c>
      <c r="CE230" s="25">
        <v>6.88</v>
      </c>
      <c r="CF230" s="25"/>
      <c r="CG230" s="25"/>
      <c r="CH230" s="25"/>
      <c r="CI230" s="25"/>
      <c r="CJ230" s="25"/>
      <c r="CK230" s="25"/>
      <c r="CL230" s="27"/>
    </row>
    <row r="231" spans="1:90" ht="10.5" customHeight="1">
      <c r="A231" s="23" t="s">
        <v>117</v>
      </c>
      <c r="B231" s="49">
        <v>36496</v>
      </c>
      <c r="C231" s="49" t="s">
        <v>112</v>
      </c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>
        <v>0.2</v>
      </c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>
        <v>2.2</v>
      </c>
      <c r="Z231" s="25">
        <v>0.2</v>
      </c>
      <c r="AA231" s="25"/>
      <c r="AB231" s="25"/>
      <c r="AC231" s="25">
        <v>0.8</v>
      </c>
      <c r="AD231" s="25"/>
      <c r="AE231" s="25">
        <v>0.9</v>
      </c>
      <c r="AF231" s="25"/>
      <c r="AG231" s="25"/>
      <c r="AH231" s="25"/>
      <c r="AI231" s="25"/>
      <c r="AJ231" s="25"/>
      <c r="AK231" s="25"/>
      <c r="AL231" s="25"/>
      <c r="AM231" s="25">
        <v>2.1</v>
      </c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>
        <v>0.3</v>
      </c>
      <c r="AZ231" s="25"/>
      <c r="BA231" s="25"/>
      <c r="BB231" s="25"/>
      <c r="BC231" s="25"/>
      <c r="BD231" s="25">
        <v>0.3</v>
      </c>
      <c r="BE231" s="25">
        <v>0.5</v>
      </c>
      <c r="BF231" s="25"/>
      <c r="BG231" s="25">
        <v>0.2</v>
      </c>
      <c r="BH231" s="25"/>
      <c r="BI231" s="25"/>
      <c r="BJ231" s="25"/>
      <c r="BK231" s="25"/>
      <c r="BL231" s="25"/>
      <c r="BM231" s="25"/>
      <c r="BN231" s="25">
        <f>IF(COUNTA(A231)=1,IF(SUM(D231:BM231)=0,"ND",SUM(D231:BM231))," ")</f>
        <v>7.7</v>
      </c>
      <c r="BO231" s="25">
        <f>COUNTA(D231:BM231)</f>
        <v>10</v>
      </c>
      <c r="BP231" s="25"/>
      <c r="BQ231" s="25"/>
      <c r="BR231" s="25"/>
      <c r="BS231" s="25"/>
      <c r="BT231" s="25"/>
      <c r="BU231" s="25"/>
      <c r="BV231" s="25"/>
      <c r="BW231" s="25"/>
      <c r="BX231" s="25"/>
      <c r="BY231" s="26">
        <v>43.41</v>
      </c>
      <c r="BZ231" s="26">
        <v>761.73</v>
      </c>
      <c r="CA231" s="26">
        <f>+BZ231-BY231</f>
        <v>718.32</v>
      </c>
      <c r="CB231" s="25">
        <v>0.6</v>
      </c>
      <c r="CC231" s="25">
        <v>7.5</v>
      </c>
      <c r="CD231" s="25">
        <v>801</v>
      </c>
      <c r="CE231" s="25">
        <v>6.37</v>
      </c>
      <c r="CF231" s="25"/>
      <c r="CG231" s="25"/>
      <c r="CH231" s="25"/>
      <c r="CI231" s="25"/>
      <c r="CJ231" s="25"/>
      <c r="CK231" s="25"/>
      <c r="CL231" s="27"/>
    </row>
    <row r="232" spans="1:90" ht="10.5" customHeight="1">
      <c r="A232" s="23" t="s">
        <v>117</v>
      </c>
      <c r="B232" s="49">
        <v>36626</v>
      </c>
      <c r="C232" s="49" t="s">
        <v>112</v>
      </c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>
        <v>0.2</v>
      </c>
      <c r="O232" s="25"/>
      <c r="P232" s="25"/>
      <c r="Q232" s="25"/>
      <c r="R232" s="25"/>
      <c r="S232" s="25"/>
      <c r="T232" s="25"/>
      <c r="U232" s="25"/>
      <c r="V232" s="25"/>
      <c r="W232" s="25"/>
      <c r="X232" s="25">
        <v>0.6</v>
      </c>
      <c r="Y232" s="25">
        <v>3.1</v>
      </c>
      <c r="Z232" s="25">
        <v>0.6</v>
      </c>
      <c r="AA232" s="25"/>
      <c r="AB232" s="25"/>
      <c r="AC232" s="25">
        <v>1.9</v>
      </c>
      <c r="AD232" s="25"/>
      <c r="AE232" s="25">
        <v>1.1</v>
      </c>
      <c r="AF232" s="25">
        <v>0.2</v>
      </c>
      <c r="AG232" s="25"/>
      <c r="AH232" s="25"/>
      <c r="AI232" s="25"/>
      <c r="AJ232" s="25"/>
      <c r="AK232" s="25"/>
      <c r="AL232" s="25"/>
      <c r="AM232" s="25">
        <v>2.5</v>
      </c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>
        <v>0.3</v>
      </c>
      <c r="AZ232" s="25"/>
      <c r="BA232" s="25"/>
      <c r="BB232" s="25"/>
      <c r="BC232" s="25"/>
      <c r="BD232" s="25">
        <v>0.3</v>
      </c>
      <c r="BE232" s="25">
        <v>0.6</v>
      </c>
      <c r="BF232" s="25"/>
      <c r="BG232" s="25"/>
      <c r="BH232" s="25"/>
      <c r="BI232" s="25"/>
      <c r="BJ232" s="25"/>
      <c r="BK232" s="25"/>
      <c r="BL232" s="25"/>
      <c r="BM232" s="25"/>
      <c r="BN232" s="25">
        <f>IF(COUNTA(A232)=1,IF(SUM(D232:BM232)=0,"ND",SUM(D232:BM232))," ")</f>
        <v>11.4</v>
      </c>
      <c r="BO232" s="25">
        <f>COUNTA(D232:BM232)</f>
        <v>11</v>
      </c>
      <c r="BP232" s="25"/>
      <c r="BQ232" s="25"/>
      <c r="BR232" s="25"/>
      <c r="BS232" s="25"/>
      <c r="BT232" s="25"/>
      <c r="BU232" s="25"/>
      <c r="BV232" s="25"/>
      <c r="BW232" s="25"/>
      <c r="BX232" s="25"/>
      <c r="BY232" s="26">
        <v>44.2</v>
      </c>
      <c r="BZ232" s="26">
        <v>761.73</v>
      </c>
      <c r="CA232" s="26">
        <f>+BZ232-BY232</f>
        <v>717.53</v>
      </c>
      <c r="CB232" s="25">
        <v>2.3</v>
      </c>
      <c r="CC232" s="25">
        <v>21.6</v>
      </c>
      <c r="CD232" s="25">
        <v>746</v>
      </c>
      <c r="CE232" s="25">
        <v>6.73</v>
      </c>
      <c r="CF232" s="25"/>
      <c r="CG232" s="25"/>
      <c r="CH232" s="25"/>
      <c r="CI232" s="25"/>
      <c r="CJ232" s="25"/>
      <c r="CK232" s="25"/>
      <c r="CL232" s="27"/>
    </row>
    <row r="233" spans="1:90" ht="10.5" customHeight="1">
      <c r="A233" s="23" t="s">
        <v>117</v>
      </c>
      <c r="B233" s="49">
        <v>36767</v>
      </c>
      <c r="C233" s="49" t="s">
        <v>112</v>
      </c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>
        <v>2.4</v>
      </c>
      <c r="Z233" s="25">
        <v>0.5</v>
      </c>
      <c r="AA233" s="25"/>
      <c r="AB233" s="25"/>
      <c r="AC233" s="25">
        <v>1.4</v>
      </c>
      <c r="AD233" s="25"/>
      <c r="AE233" s="25">
        <v>0.7</v>
      </c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>
        <v>0.3</v>
      </c>
      <c r="AZ233" s="25"/>
      <c r="BA233" s="25"/>
      <c r="BB233" s="25"/>
      <c r="BC233" s="25"/>
      <c r="BD233" s="25">
        <v>0.4</v>
      </c>
      <c r="BE233" s="25"/>
      <c r="BF233" s="25"/>
      <c r="BG233" s="25"/>
      <c r="BH233" s="25"/>
      <c r="BI233" s="25"/>
      <c r="BJ233" s="25"/>
      <c r="BK233" s="25"/>
      <c r="BL233" s="25"/>
      <c r="BM233" s="25"/>
      <c r="BN233" s="25">
        <f>IF(COUNTA(A233)=1,IF(SUM(D233:BM233)=0,"ND",SUM(D233:BM233))," ")</f>
        <v>5.7</v>
      </c>
      <c r="BO233" s="25">
        <f>COUNTA(D233:BM233)</f>
        <v>6</v>
      </c>
      <c r="BP233" s="25" t="s">
        <v>170</v>
      </c>
      <c r="BQ233" s="25" t="s">
        <v>171</v>
      </c>
      <c r="BR233" s="25" t="s">
        <v>172</v>
      </c>
      <c r="BS233" s="25" t="s">
        <v>106</v>
      </c>
      <c r="BT233" s="25">
        <v>0.27</v>
      </c>
      <c r="BU233" s="25" t="s">
        <v>170</v>
      </c>
      <c r="BV233" s="25">
        <v>0.016</v>
      </c>
      <c r="BW233" s="25" t="s">
        <v>107</v>
      </c>
      <c r="BX233" s="25" t="s">
        <v>121</v>
      </c>
      <c r="BY233" s="8">
        <v>44.81</v>
      </c>
      <c r="BZ233" s="26">
        <v>761.73</v>
      </c>
      <c r="CA233" s="26">
        <f>+BZ233-BY233</f>
        <v>716.9200000000001</v>
      </c>
      <c r="CB233" s="9">
        <v>2.1</v>
      </c>
      <c r="CC233" s="10">
        <v>5.1</v>
      </c>
      <c r="CD233" s="10">
        <v>758</v>
      </c>
      <c r="CE233" s="9">
        <v>6.51</v>
      </c>
      <c r="CF233" s="25">
        <v>2</v>
      </c>
      <c r="CG233" s="25">
        <v>570</v>
      </c>
      <c r="CH233" s="25">
        <v>20</v>
      </c>
      <c r="CI233" s="25">
        <v>29</v>
      </c>
      <c r="CJ233" s="25" t="s">
        <v>121</v>
      </c>
      <c r="CK233" s="25">
        <v>4.1</v>
      </c>
      <c r="CL233" s="27">
        <v>0.08</v>
      </c>
    </row>
    <row r="234" spans="1:90" ht="10.5" customHeight="1">
      <c r="A234" s="23" t="s">
        <v>117</v>
      </c>
      <c r="B234" s="49">
        <v>36822</v>
      </c>
      <c r="C234" s="49" t="s">
        <v>112</v>
      </c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>
        <v>0.6</v>
      </c>
      <c r="Y234" s="25">
        <v>3.5</v>
      </c>
      <c r="Z234" s="25">
        <v>0.8</v>
      </c>
      <c r="AA234" s="25"/>
      <c r="AB234" s="25"/>
      <c r="AC234" s="25">
        <v>2.2</v>
      </c>
      <c r="AD234" s="25">
        <v>0.1</v>
      </c>
      <c r="AE234" s="25">
        <v>1.4</v>
      </c>
      <c r="AF234" s="25"/>
      <c r="AG234" s="25"/>
      <c r="AH234" s="25"/>
      <c r="AI234" s="25"/>
      <c r="AJ234" s="25"/>
      <c r="AK234" s="25"/>
      <c r="AL234" s="25"/>
      <c r="AM234" s="25">
        <v>2</v>
      </c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>
        <v>0.3</v>
      </c>
      <c r="AZ234" s="25"/>
      <c r="BA234" s="25"/>
      <c r="BB234" s="25"/>
      <c r="BC234" s="25"/>
      <c r="BD234" s="25">
        <v>0.5</v>
      </c>
      <c r="BE234" s="25">
        <v>0.7</v>
      </c>
      <c r="BF234" s="25"/>
      <c r="BG234" s="25"/>
      <c r="BH234" s="25"/>
      <c r="BI234" s="25"/>
      <c r="BJ234" s="25"/>
      <c r="BK234" s="25"/>
      <c r="BL234" s="25"/>
      <c r="BM234" s="25"/>
      <c r="BN234" s="25">
        <f>IF(COUNTA(A234)=1,IF(SUM(D234:BM234)=0,"ND",SUM(D234:BM234))," ")</f>
        <v>12.1</v>
      </c>
      <c r="BO234" s="25">
        <f>COUNTA(D234:BM234)</f>
        <v>10</v>
      </c>
      <c r="BP234" s="25"/>
      <c r="BQ234" s="25"/>
      <c r="BR234" s="25"/>
      <c r="BS234" s="25"/>
      <c r="BT234" s="25"/>
      <c r="BU234" s="25"/>
      <c r="BV234" s="25"/>
      <c r="BW234" s="25"/>
      <c r="BX234" s="25"/>
      <c r="BY234" s="8">
        <v>44.83</v>
      </c>
      <c r="BZ234" s="26">
        <v>761.73</v>
      </c>
      <c r="CA234" s="26">
        <f>+BZ234-BY234</f>
        <v>716.9</v>
      </c>
      <c r="CB234" s="9">
        <v>1.9</v>
      </c>
      <c r="CC234" s="10">
        <v>6.6</v>
      </c>
      <c r="CD234" s="10">
        <v>903</v>
      </c>
      <c r="CE234" s="9">
        <v>6.63</v>
      </c>
      <c r="CF234" s="25"/>
      <c r="CG234" s="25"/>
      <c r="CH234" s="25"/>
      <c r="CI234" s="25"/>
      <c r="CJ234" s="25"/>
      <c r="CK234" s="25"/>
      <c r="CL234" s="27"/>
    </row>
    <row r="235" spans="1:90" ht="10.5" customHeight="1">
      <c r="A235" s="23"/>
      <c r="B235" s="49"/>
      <c r="C235" s="49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8"/>
      <c r="BZ235" s="26"/>
      <c r="CA235" s="26"/>
      <c r="CB235" s="9"/>
      <c r="CC235" s="10"/>
      <c r="CD235" s="10"/>
      <c r="CE235" s="9"/>
      <c r="CF235" s="25"/>
      <c r="CG235" s="25"/>
      <c r="CH235" s="25"/>
      <c r="CI235" s="25"/>
      <c r="CJ235" s="25"/>
      <c r="CK235" s="25"/>
      <c r="CL235" s="27"/>
    </row>
    <row r="236" spans="1:90" ht="10.5" customHeight="1">
      <c r="A236" s="23"/>
      <c r="B236" s="49"/>
      <c r="C236" s="49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 t="str">
        <f t="shared" si="43"/>
        <v> </v>
      </c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6"/>
      <c r="BZ236" s="26"/>
      <c r="CA236" s="26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7"/>
    </row>
    <row r="237" spans="1:90" ht="10.5" customHeight="1" hidden="1">
      <c r="A237" s="23" t="s">
        <v>122</v>
      </c>
      <c r="B237" s="49">
        <v>31971</v>
      </c>
      <c r="C237" s="49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6">
        <f aca="true" t="shared" si="49" ref="BY237:BY244">IF(COUNTA(BZ237:CA237)=2,BZ237-CA237," ")</f>
        <v>41.629999999999995</v>
      </c>
      <c r="BZ237" s="26">
        <f aca="true" t="shared" si="50" ref="BZ237:BZ244">IF(COUNTA(CA237)=1,755.93," ")</f>
        <v>755.93</v>
      </c>
      <c r="CA237" s="26">
        <v>714.3</v>
      </c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7"/>
    </row>
    <row r="238" spans="1:90" ht="10.5" customHeight="1" hidden="1">
      <c r="A238" s="23" t="s">
        <v>122</v>
      </c>
      <c r="B238" s="49">
        <v>32009</v>
      </c>
      <c r="C238" s="49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6">
        <f t="shared" si="49"/>
        <v>39.059999999999945</v>
      </c>
      <c r="BZ238" s="26">
        <f t="shared" si="50"/>
        <v>755.93</v>
      </c>
      <c r="CA238" s="26">
        <v>716.87</v>
      </c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7"/>
    </row>
    <row r="239" spans="1:90" ht="10.5" customHeight="1" hidden="1">
      <c r="A239" s="23" t="s">
        <v>122</v>
      </c>
      <c r="B239" s="49">
        <v>32037</v>
      </c>
      <c r="C239" s="49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6">
        <f t="shared" si="49"/>
        <v>42.26999999999998</v>
      </c>
      <c r="BZ239" s="26">
        <f t="shared" si="50"/>
        <v>755.93</v>
      </c>
      <c r="CA239" s="26">
        <v>713.66</v>
      </c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  <c r="CL239" s="27"/>
    </row>
    <row r="240" spans="1:90" ht="10.5" customHeight="1" hidden="1">
      <c r="A240" s="23" t="s">
        <v>122</v>
      </c>
      <c r="B240" s="49">
        <v>32072</v>
      </c>
      <c r="C240" s="49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6">
        <f t="shared" si="49"/>
        <v>39.8599999999999</v>
      </c>
      <c r="BZ240" s="26">
        <f t="shared" si="50"/>
        <v>755.93</v>
      </c>
      <c r="CA240" s="26">
        <v>716.07</v>
      </c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7"/>
    </row>
    <row r="241" spans="1:90" ht="10.5" customHeight="1" hidden="1">
      <c r="A241" s="23" t="s">
        <v>122</v>
      </c>
      <c r="B241" s="49">
        <v>32381</v>
      </c>
      <c r="C241" s="49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6">
        <f t="shared" si="49"/>
        <v>40.979999999999905</v>
      </c>
      <c r="BZ241" s="26">
        <f t="shared" si="50"/>
        <v>755.93</v>
      </c>
      <c r="CA241" s="26">
        <v>714.95</v>
      </c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7"/>
    </row>
    <row r="242" spans="1:90" ht="10.5" customHeight="1" hidden="1">
      <c r="A242" s="23" t="s">
        <v>122</v>
      </c>
      <c r="B242" s="49">
        <v>32468</v>
      </c>
      <c r="C242" s="49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6">
        <f t="shared" si="49"/>
        <v>41.40999999999997</v>
      </c>
      <c r="BZ242" s="26">
        <f t="shared" si="50"/>
        <v>755.93</v>
      </c>
      <c r="CA242" s="26">
        <v>714.52</v>
      </c>
      <c r="CB242" s="25"/>
      <c r="CC242" s="25"/>
      <c r="CD242" s="25"/>
      <c r="CE242" s="25"/>
      <c r="CF242" s="25"/>
      <c r="CG242" s="25"/>
      <c r="CH242" s="25"/>
      <c r="CI242" s="25"/>
      <c r="CJ242" s="25"/>
      <c r="CK242" s="25"/>
      <c r="CL242" s="27"/>
    </row>
    <row r="243" spans="1:90" ht="10.5" customHeight="1" hidden="1">
      <c r="A243" s="23" t="s">
        <v>122</v>
      </c>
      <c r="B243" s="49">
        <v>32714</v>
      </c>
      <c r="C243" s="49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>
        <v>7.7</v>
      </c>
      <c r="Z243" s="25">
        <v>0.6</v>
      </c>
      <c r="AA243" s="25"/>
      <c r="AB243" s="25"/>
      <c r="AC243" s="25">
        <v>0.9</v>
      </c>
      <c r="AD243" s="25"/>
      <c r="AE243" s="25">
        <v>2.8</v>
      </c>
      <c r="AF243" s="25">
        <v>0.3</v>
      </c>
      <c r="AG243" s="25"/>
      <c r="AH243" s="25"/>
      <c r="AI243" s="25"/>
      <c r="AJ243" s="25"/>
      <c r="AK243" s="25"/>
      <c r="AL243" s="25"/>
      <c r="AM243" s="25">
        <v>1.8</v>
      </c>
      <c r="AN243" s="25"/>
      <c r="AO243" s="25"/>
      <c r="AP243" s="25"/>
      <c r="AQ243" s="25"/>
      <c r="AR243" s="25"/>
      <c r="AS243" s="25"/>
      <c r="AT243" s="25">
        <v>1.3</v>
      </c>
      <c r="AU243" s="25"/>
      <c r="AV243" s="25"/>
      <c r="AW243" s="25"/>
      <c r="AX243" s="25"/>
      <c r="AY243" s="25">
        <v>2.4</v>
      </c>
      <c r="AZ243" s="25"/>
      <c r="BA243" s="25"/>
      <c r="BB243" s="25"/>
      <c r="BC243" s="25"/>
      <c r="BD243" s="25">
        <v>1.3</v>
      </c>
      <c r="BE243" s="25">
        <v>1.3</v>
      </c>
      <c r="BF243" s="25"/>
      <c r="BG243" s="25"/>
      <c r="BH243" s="25"/>
      <c r="BI243" s="25"/>
      <c r="BJ243" s="25"/>
      <c r="BK243" s="25"/>
      <c r="BL243" s="25"/>
      <c r="BM243" s="25"/>
      <c r="BN243" s="25">
        <f>IF(COUNTA(A243)=1,IF(SUM(D243:BM243)=0,"ND",SUM(D243:BM243))," ")</f>
        <v>20.400000000000002</v>
      </c>
      <c r="BO243" s="25">
        <f aca="true" t="shared" si="51" ref="BO243:BO258">COUNTA(D243:BM243)</f>
        <v>10</v>
      </c>
      <c r="BP243" s="25" t="s">
        <v>91</v>
      </c>
      <c r="BQ243" s="25" t="s">
        <v>91</v>
      </c>
      <c r="BR243" s="25" t="s">
        <v>91</v>
      </c>
      <c r="BS243" s="25" t="s">
        <v>91</v>
      </c>
      <c r="BT243" s="25" t="s">
        <v>91</v>
      </c>
      <c r="BU243" s="25" t="s">
        <v>91</v>
      </c>
      <c r="BV243" s="25" t="s">
        <v>91</v>
      </c>
      <c r="BW243" s="25" t="s">
        <v>91</v>
      </c>
      <c r="BX243" s="25">
        <v>0.01</v>
      </c>
      <c r="BY243" s="26">
        <f t="shared" si="49"/>
        <v>41.69999999999993</v>
      </c>
      <c r="BZ243" s="26">
        <f t="shared" si="50"/>
        <v>755.93</v>
      </c>
      <c r="CA243" s="26">
        <v>714.23</v>
      </c>
      <c r="CB243" s="25"/>
      <c r="CC243" s="25"/>
      <c r="CD243" s="25"/>
      <c r="CE243" s="25"/>
      <c r="CF243" s="25"/>
      <c r="CG243" s="25"/>
      <c r="CH243" s="25"/>
      <c r="CI243" s="25"/>
      <c r="CJ243" s="25"/>
      <c r="CK243" s="25"/>
      <c r="CL243" s="27"/>
    </row>
    <row r="244" spans="1:90" ht="10.5" customHeight="1" hidden="1">
      <c r="A244" s="23" t="s">
        <v>122</v>
      </c>
      <c r="B244" s="49">
        <v>32820</v>
      </c>
      <c r="C244" s="49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>
        <v>29</v>
      </c>
      <c r="Z244" s="25">
        <v>0.6</v>
      </c>
      <c r="AA244" s="25"/>
      <c r="AB244" s="25"/>
      <c r="AC244" s="25">
        <v>1</v>
      </c>
      <c r="AD244" s="25"/>
      <c r="AE244" s="25">
        <v>3.2</v>
      </c>
      <c r="AF244" s="25">
        <v>0.4</v>
      </c>
      <c r="AG244" s="25"/>
      <c r="AH244" s="25"/>
      <c r="AI244" s="25"/>
      <c r="AJ244" s="25"/>
      <c r="AK244" s="25"/>
      <c r="AL244" s="25"/>
      <c r="AM244" s="25" t="s">
        <v>91</v>
      </c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>
        <v>2.3</v>
      </c>
      <c r="AZ244" s="25"/>
      <c r="BA244" s="25"/>
      <c r="BB244" s="25"/>
      <c r="BC244" s="25"/>
      <c r="BD244" s="25">
        <v>0.9</v>
      </c>
      <c r="BE244" s="25">
        <v>2.2</v>
      </c>
      <c r="BF244" s="25"/>
      <c r="BG244" s="25"/>
      <c r="BH244" s="25"/>
      <c r="BI244" s="25"/>
      <c r="BJ244" s="25">
        <v>1.9</v>
      </c>
      <c r="BK244" s="25"/>
      <c r="BL244" s="25"/>
      <c r="BM244" s="25"/>
      <c r="BN244" s="25">
        <f>IF(COUNTA(A244)=1,IF(SUM(D244:BM244)=0,"ND",SUM(D244:BM244))," ")</f>
        <v>41.5</v>
      </c>
      <c r="BO244" s="25">
        <f t="shared" si="51"/>
        <v>10</v>
      </c>
      <c r="BP244" s="25"/>
      <c r="BQ244" s="25"/>
      <c r="BR244" s="25"/>
      <c r="BS244" s="25"/>
      <c r="BT244" s="25"/>
      <c r="BU244" s="25"/>
      <c r="BV244" s="25"/>
      <c r="BW244" s="25"/>
      <c r="BX244" s="25"/>
      <c r="BY244" s="26">
        <f t="shared" si="49"/>
        <v>41.43999999999994</v>
      </c>
      <c r="BZ244" s="26">
        <f t="shared" si="50"/>
        <v>755.93</v>
      </c>
      <c r="CA244" s="26">
        <v>714.49</v>
      </c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7"/>
    </row>
    <row r="245" spans="1:90" ht="10.5" customHeight="1" hidden="1">
      <c r="A245" s="23" t="s">
        <v>122</v>
      </c>
      <c r="B245" s="18">
        <v>32981</v>
      </c>
      <c r="C245" s="49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>
        <v>25</v>
      </c>
      <c r="Z245" s="25">
        <v>0.6</v>
      </c>
      <c r="AA245" s="25"/>
      <c r="AB245" s="25"/>
      <c r="AC245" s="25">
        <v>1.1</v>
      </c>
      <c r="AD245" s="25"/>
      <c r="AE245" s="25">
        <v>5.3</v>
      </c>
      <c r="AF245" s="25">
        <v>0.5</v>
      </c>
      <c r="AG245" s="25"/>
      <c r="AH245" s="25"/>
      <c r="AI245" s="25"/>
      <c r="AJ245" s="25"/>
      <c r="AK245" s="25"/>
      <c r="AL245" s="25"/>
      <c r="AM245" s="25">
        <v>2.4</v>
      </c>
      <c r="AN245" s="25"/>
      <c r="AO245" s="25"/>
      <c r="AP245" s="25"/>
      <c r="AQ245" s="25"/>
      <c r="AR245" s="25"/>
      <c r="AS245" s="25"/>
      <c r="AT245" s="25">
        <v>1.2</v>
      </c>
      <c r="AU245" s="25"/>
      <c r="AV245" s="25"/>
      <c r="AW245" s="25"/>
      <c r="AX245" s="25"/>
      <c r="AY245" s="25">
        <v>3.5</v>
      </c>
      <c r="AZ245" s="25"/>
      <c r="BA245" s="25"/>
      <c r="BB245" s="25"/>
      <c r="BC245" s="25"/>
      <c r="BD245" s="25">
        <v>1.4</v>
      </c>
      <c r="BE245" s="25">
        <v>4.9</v>
      </c>
      <c r="BF245" s="25"/>
      <c r="BG245" s="25"/>
      <c r="BH245" s="25"/>
      <c r="BI245" s="25"/>
      <c r="BJ245" s="25">
        <v>1.3</v>
      </c>
      <c r="BK245" s="25"/>
      <c r="BL245" s="25"/>
      <c r="BM245" s="25"/>
      <c r="BN245" s="25">
        <f>IF(COUNTA(A245)=1,IF(SUM(D245:BM245)=0,"ND",SUM(D245:BM245))," ")</f>
        <v>47.199999999999996</v>
      </c>
      <c r="BO245" s="25">
        <f t="shared" si="51"/>
        <v>11</v>
      </c>
      <c r="BP245" s="25"/>
      <c r="BQ245" s="25"/>
      <c r="BR245" s="25"/>
      <c r="BS245" s="25"/>
      <c r="BT245" s="25"/>
      <c r="BU245" s="25"/>
      <c r="BV245" s="25"/>
      <c r="BW245" s="25"/>
      <c r="BX245" s="25"/>
      <c r="BY245" s="26">
        <f aca="true" t="shared" si="52" ref="BY245:BY258">IF(COUNTA(BZ245:CA245)=2,BZ245-CA245," ")</f>
        <v>41.539999999999964</v>
      </c>
      <c r="BZ245" s="26">
        <f aca="true" t="shared" si="53" ref="BZ245:BZ258">IF(COUNTA(CA245)=1,755.93," ")</f>
        <v>755.93</v>
      </c>
      <c r="CA245" s="26">
        <v>714.39</v>
      </c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7"/>
    </row>
    <row r="246" spans="1:90" ht="10.5" customHeight="1" hidden="1">
      <c r="A246" s="23" t="s">
        <v>122</v>
      </c>
      <c r="B246" s="18">
        <v>33078</v>
      </c>
      <c r="C246" s="49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 t="s">
        <v>91</v>
      </c>
      <c r="Z246" s="25"/>
      <c r="AA246" s="25"/>
      <c r="AB246" s="25"/>
      <c r="AC246" s="25"/>
      <c r="AD246" s="25"/>
      <c r="AE246" s="25" t="s">
        <v>91</v>
      </c>
      <c r="AF246" s="25"/>
      <c r="AG246" s="25"/>
      <c r="AH246" s="25"/>
      <c r="AI246" s="25"/>
      <c r="AJ246" s="25"/>
      <c r="AK246" s="25"/>
      <c r="AL246" s="25"/>
      <c r="AM246" s="25" t="s">
        <v>91</v>
      </c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 t="s">
        <v>91</v>
      </c>
      <c r="BK246" s="25"/>
      <c r="BL246" s="25"/>
      <c r="BM246" s="25"/>
      <c r="BN246" s="25" t="str">
        <f aca="true" t="shared" si="54" ref="BN246:BN272">IF(COUNTA(A246)=1,IF(SUM(D246:BM246)=0,"ND",SUM(D246:BM246))," ")</f>
        <v>ND</v>
      </c>
      <c r="BO246" s="25">
        <f t="shared" si="51"/>
        <v>4</v>
      </c>
      <c r="BP246" s="25" t="s">
        <v>91</v>
      </c>
      <c r="BQ246" s="25" t="s">
        <v>91</v>
      </c>
      <c r="BR246" s="25" t="s">
        <v>91</v>
      </c>
      <c r="BS246" s="25" t="s">
        <v>91</v>
      </c>
      <c r="BT246" s="25">
        <v>0.09</v>
      </c>
      <c r="BU246" s="25" t="s">
        <v>91</v>
      </c>
      <c r="BV246" s="25" t="s">
        <v>91</v>
      </c>
      <c r="BW246" s="25" t="s">
        <v>91</v>
      </c>
      <c r="BX246" s="25" t="s">
        <v>91</v>
      </c>
      <c r="BY246" s="26">
        <f t="shared" si="52"/>
        <v>39.89999999999998</v>
      </c>
      <c r="BZ246" s="26">
        <f t="shared" si="53"/>
        <v>755.93</v>
      </c>
      <c r="CA246" s="26">
        <v>716.03</v>
      </c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7"/>
    </row>
    <row r="247" spans="1:90" ht="10.5" customHeight="1" hidden="1">
      <c r="A247" s="23" t="s">
        <v>122</v>
      </c>
      <c r="B247" s="18">
        <v>33190</v>
      </c>
      <c r="C247" s="49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 t="s">
        <v>91</v>
      </c>
      <c r="Z247" s="25"/>
      <c r="AA247" s="25"/>
      <c r="AB247" s="25"/>
      <c r="AC247" s="25"/>
      <c r="AD247" s="25"/>
      <c r="AE247" s="25" t="s">
        <v>91</v>
      </c>
      <c r="AF247" s="25"/>
      <c r="AG247" s="25"/>
      <c r="AH247" s="25"/>
      <c r="AI247" s="25"/>
      <c r="AJ247" s="25"/>
      <c r="AK247" s="25"/>
      <c r="AL247" s="25"/>
      <c r="AM247" s="25" t="s">
        <v>91</v>
      </c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 t="s">
        <v>91</v>
      </c>
      <c r="BK247" s="25"/>
      <c r="BL247" s="25"/>
      <c r="BM247" s="25"/>
      <c r="BN247" s="25" t="str">
        <f t="shared" si="54"/>
        <v>ND</v>
      </c>
      <c r="BO247" s="25">
        <f t="shared" si="51"/>
        <v>4</v>
      </c>
      <c r="BP247" s="25"/>
      <c r="BQ247" s="25"/>
      <c r="BR247" s="25"/>
      <c r="BS247" s="25"/>
      <c r="BT247" s="25"/>
      <c r="BU247" s="25"/>
      <c r="BV247" s="25"/>
      <c r="BW247" s="25"/>
      <c r="BX247" s="25"/>
      <c r="BY247" s="26">
        <f t="shared" si="52"/>
        <v>40.389999999999986</v>
      </c>
      <c r="BZ247" s="26">
        <f t="shared" si="53"/>
        <v>755.93</v>
      </c>
      <c r="CA247" s="26">
        <v>715.54</v>
      </c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7"/>
    </row>
    <row r="248" spans="1:90" ht="10.5" customHeight="1" hidden="1">
      <c r="A248" s="23" t="s">
        <v>122</v>
      </c>
      <c r="B248" s="18">
        <v>33347</v>
      </c>
      <c r="C248" s="49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>
        <v>7.9</v>
      </c>
      <c r="Z248" s="25"/>
      <c r="AA248" s="25"/>
      <c r="AB248" s="25"/>
      <c r="AC248" s="25">
        <v>0.5</v>
      </c>
      <c r="AD248" s="25"/>
      <c r="AE248" s="25">
        <v>2.8</v>
      </c>
      <c r="AF248" s="25"/>
      <c r="AG248" s="25"/>
      <c r="AH248" s="25"/>
      <c r="AI248" s="25"/>
      <c r="AJ248" s="25"/>
      <c r="AK248" s="25"/>
      <c r="AL248" s="25"/>
      <c r="AM248" s="25">
        <v>1.7</v>
      </c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>
        <v>2</v>
      </c>
      <c r="AZ248" s="25"/>
      <c r="BA248" s="25"/>
      <c r="BB248" s="25"/>
      <c r="BC248" s="25"/>
      <c r="BD248" s="25">
        <v>0.6</v>
      </c>
      <c r="BE248" s="25">
        <v>3.2</v>
      </c>
      <c r="BF248" s="25"/>
      <c r="BG248" s="25"/>
      <c r="BH248" s="25"/>
      <c r="BI248" s="25"/>
      <c r="BJ248" s="25" t="s">
        <v>91</v>
      </c>
      <c r="BK248" s="25"/>
      <c r="BL248" s="25"/>
      <c r="BM248" s="25"/>
      <c r="BN248" s="25">
        <f t="shared" si="54"/>
        <v>18.7</v>
      </c>
      <c r="BO248" s="25">
        <f t="shared" si="51"/>
        <v>8</v>
      </c>
      <c r="BP248" s="25"/>
      <c r="BQ248" s="25"/>
      <c r="BR248" s="25"/>
      <c r="BS248" s="25"/>
      <c r="BT248" s="25"/>
      <c r="BU248" s="25"/>
      <c r="BV248" s="25"/>
      <c r="BW248" s="25"/>
      <c r="BX248" s="25"/>
      <c r="BY248" s="26">
        <f t="shared" si="52"/>
        <v>39.5</v>
      </c>
      <c r="BZ248" s="26">
        <f t="shared" si="53"/>
        <v>755.93</v>
      </c>
      <c r="CA248" s="26">
        <v>716.43</v>
      </c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7"/>
    </row>
    <row r="249" spans="1:90" ht="10.5" customHeight="1" hidden="1">
      <c r="A249" s="23" t="s">
        <v>122</v>
      </c>
      <c r="B249" s="18">
        <v>33448</v>
      </c>
      <c r="C249" s="49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>
        <v>3.4</v>
      </c>
      <c r="Z249" s="25"/>
      <c r="AA249" s="25"/>
      <c r="AB249" s="25"/>
      <c r="AC249" s="25"/>
      <c r="AD249" s="25"/>
      <c r="AE249" s="25">
        <v>1</v>
      </c>
      <c r="AF249" s="25"/>
      <c r="AG249" s="25"/>
      <c r="AH249" s="25"/>
      <c r="AI249" s="25"/>
      <c r="AJ249" s="25"/>
      <c r="AK249" s="25"/>
      <c r="AL249" s="25"/>
      <c r="AM249" s="25">
        <v>0.8</v>
      </c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>
        <v>1.1</v>
      </c>
      <c r="BF249" s="25"/>
      <c r="BG249" s="25"/>
      <c r="BH249" s="25"/>
      <c r="BI249" s="25"/>
      <c r="BJ249" s="25" t="s">
        <v>91</v>
      </c>
      <c r="BK249" s="25"/>
      <c r="BL249" s="25"/>
      <c r="BM249" s="25"/>
      <c r="BN249" s="25">
        <f t="shared" si="54"/>
        <v>6.300000000000001</v>
      </c>
      <c r="BO249" s="25">
        <f t="shared" si="51"/>
        <v>5</v>
      </c>
      <c r="BP249" s="25" t="s">
        <v>91</v>
      </c>
      <c r="BQ249" s="25" t="s">
        <v>91</v>
      </c>
      <c r="BR249" s="25" t="s">
        <v>91</v>
      </c>
      <c r="BS249" s="25" t="s">
        <v>91</v>
      </c>
      <c r="BT249" s="25">
        <v>0.84</v>
      </c>
      <c r="BU249" s="25" t="s">
        <v>91</v>
      </c>
      <c r="BV249" s="25">
        <v>0.026</v>
      </c>
      <c r="BW249" s="25" t="s">
        <v>91</v>
      </c>
      <c r="BX249" s="25">
        <v>0.043</v>
      </c>
      <c r="BY249" s="26" t="str">
        <f t="shared" si="52"/>
        <v> </v>
      </c>
      <c r="BZ249" s="26" t="str">
        <f t="shared" si="53"/>
        <v> </v>
      </c>
      <c r="CA249" s="26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27"/>
    </row>
    <row r="250" spans="1:90" ht="10.5" customHeight="1" hidden="1">
      <c r="A250" s="23" t="s">
        <v>122</v>
      </c>
      <c r="B250" s="18">
        <v>33557</v>
      </c>
      <c r="C250" s="49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>
        <v>8.9</v>
      </c>
      <c r="Z250" s="25">
        <v>0.3</v>
      </c>
      <c r="AA250" s="25"/>
      <c r="AB250" s="25"/>
      <c r="AC250" s="25"/>
      <c r="AD250" s="25"/>
      <c r="AE250" s="25">
        <v>2.9</v>
      </c>
      <c r="AF250" s="25"/>
      <c r="AG250" s="25"/>
      <c r="AH250" s="25"/>
      <c r="AI250" s="25"/>
      <c r="AJ250" s="25"/>
      <c r="AK250" s="25"/>
      <c r="AL250" s="25"/>
      <c r="AM250" s="25" t="s">
        <v>91</v>
      </c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>
        <v>1.3</v>
      </c>
      <c r="AZ250" s="25"/>
      <c r="BA250" s="25"/>
      <c r="BB250" s="25"/>
      <c r="BC250" s="25"/>
      <c r="BD250" s="25">
        <v>0.7</v>
      </c>
      <c r="BE250" s="25">
        <v>2</v>
      </c>
      <c r="BF250" s="25"/>
      <c r="BG250" s="25"/>
      <c r="BH250" s="25"/>
      <c r="BI250" s="25"/>
      <c r="BJ250" s="25" t="s">
        <v>91</v>
      </c>
      <c r="BK250" s="25"/>
      <c r="BL250" s="25"/>
      <c r="BM250" s="25"/>
      <c r="BN250" s="25">
        <f t="shared" si="54"/>
        <v>16.1</v>
      </c>
      <c r="BO250" s="25">
        <f t="shared" si="51"/>
        <v>8</v>
      </c>
      <c r="BP250" s="25"/>
      <c r="BQ250" s="25"/>
      <c r="BR250" s="25"/>
      <c r="BS250" s="25"/>
      <c r="BT250" s="25"/>
      <c r="BU250" s="25"/>
      <c r="BV250" s="25"/>
      <c r="BW250" s="25"/>
      <c r="BX250" s="25"/>
      <c r="BY250" s="26" t="str">
        <f t="shared" si="52"/>
        <v> </v>
      </c>
      <c r="BZ250" s="26" t="str">
        <f t="shared" si="53"/>
        <v> </v>
      </c>
      <c r="CA250" s="26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27"/>
    </row>
    <row r="251" spans="1:90" ht="10.5" customHeight="1" hidden="1">
      <c r="A251" s="23" t="s">
        <v>122</v>
      </c>
      <c r="B251" s="18">
        <v>33715</v>
      </c>
      <c r="C251" s="49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>
        <v>11</v>
      </c>
      <c r="Z251" s="25"/>
      <c r="AA251" s="25"/>
      <c r="AB251" s="25"/>
      <c r="AC251" s="25"/>
      <c r="AD251" s="25"/>
      <c r="AE251" s="25">
        <v>1.9</v>
      </c>
      <c r="AF251" s="25"/>
      <c r="AG251" s="25"/>
      <c r="AH251" s="25"/>
      <c r="AI251" s="25"/>
      <c r="AJ251" s="25"/>
      <c r="AK251" s="25"/>
      <c r="AL251" s="25"/>
      <c r="AM251" s="25" t="s">
        <v>91</v>
      </c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>
        <v>1.1</v>
      </c>
      <c r="BF251" s="25"/>
      <c r="BG251" s="25"/>
      <c r="BH251" s="25"/>
      <c r="BI251" s="25"/>
      <c r="BJ251" s="25" t="s">
        <v>91</v>
      </c>
      <c r="BK251" s="25"/>
      <c r="BL251" s="25"/>
      <c r="BM251" s="25"/>
      <c r="BN251" s="25">
        <f t="shared" si="54"/>
        <v>14</v>
      </c>
      <c r="BO251" s="25">
        <f t="shared" si="51"/>
        <v>5</v>
      </c>
      <c r="BP251" s="25"/>
      <c r="BQ251" s="25"/>
      <c r="BR251" s="25"/>
      <c r="BS251" s="25"/>
      <c r="BT251" s="25"/>
      <c r="BU251" s="25"/>
      <c r="BV251" s="25"/>
      <c r="BW251" s="25"/>
      <c r="BX251" s="25"/>
      <c r="BY251" s="26">
        <f t="shared" si="52"/>
        <v>38.43999999999994</v>
      </c>
      <c r="BZ251" s="26">
        <f t="shared" si="53"/>
        <v>755.93</v>
      </c>
      <c r="CA251" s="26">
        <v>717.49</v>
      </c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7"/>
    </row>
    <row r="252" spans="1:90" ht="10.5" customHeight="1" hidden="1">
      <c r="A252" s="23" t="s">
        <v>122</v>
      </c>
      <c r="B252" s="18">
        <v>33795</v>
      </c>
      <c r="C252" s="49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>
        <v>1.2</v>
      </c>
      <c r="Q252" s="25"/>
      <c r="R252" s="25"/>
      <c r="S252" s="25"/>
      <c r="T252" s="25"/>
      <c r="U252" s="25"/>
      <c r="V252" s="25"/>
      <c r="W252" s="25"/>
      <c r="X252" s="25"/>
      <c r="Y252" s="25">
        <v>2</v>
      </c>
      <c r="Z252" s="25"/>
      <c r="AA252" s="25"/>
      <c r="AB252" s="25"/>
      <c r="AC252" s="25"/>
      <c r="AD252" s="25"/>
      <c r="AE252" s="25" t="s">
        <v>91</v>
      </c>
      <c r="AF252" s="25"/>
      <c r="AG252" s="25"/>
      <c r="AH252" s="25"/>
      <c r="AI252" s="25"/>
      <c r="AJ252" s="25"/>
      <c r="AK252" s="25"/>
      <c r="AL252" s="25"/>
      <c r="AM252" s="25" t="s">
        <v>91</v>
      </c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 t="s">
        <v>91</v>
      </c>
      <c r="BK252" s="25"/>
      <c r="BL252" s="25"/>
      <c r="BM252" s="25"/>
      <c r="BN252" s="25">
        <f t="shared" si="54"/>
        <v>3.2</v>
      </c>
      <c r="BO252" s="25">
        <f t="shared" si="51"/>
        <v>5</v>
      </c>
      <c r="BP252" s="25" t="s">
        <v>91</v>
      </c>
      <c r="BQ252" s="25" t="s">
        <v>91</v>
      </c>
      <c r="BR252" s="25" t="s">
        <v>91</v>
      </c>
      <c r="BS252" s="25" t="s">
        <v>91</v>
      </c>
      <c r="BT252" s="25">
        <v>0.062</v>
      </c>
      <c r="BU252" s="25" t="s">
        <v>91</v>
      </c>
      <c r="BV252" s="25" t="s">
        <v>91</v>
      </c>
      <c r="BW252" s="25" t="s">
        <v>91</v>
      </c>
      <c r="BX252" s="25">
        <v>0.009</v>
      </c>
      <c r="BY252" s="26" t="str">
        <f t="shared" si="52"/>
        <v> </v>
      </c>
      <c r="BZ252" s="26" t="str">
        <f t="shared" si="53"/>
        <v> </v>
      </c>
      <c r="CA252" s="26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7"/>
    </row>
    <row r="253" spans="1:90" ht="10.5" customHeight="1" hidden="1">
      <c r="A253" s="23" t="s">
        <v>122</v>
      </c>
      <c r="B253" s="18">
        <v>33904</v>
      </c>
      <c r="C253" s="49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 t="s">
        <v>91</v>
      </c>
      <c r="Z253" s="25"/>
      <c r="AA253" s="25"/>
      <c r="AB253" s="25"/>
      <c r="AC253" s="25"/>
      <c r="AD253" s="25"/>
      <c r="AE253" s="25">
        <v>1.1</v>
      </c>
      <c r="AF253" s="25"/>
      <c r="AG253" s="25"/>
      <c r="AH253" s="25"/>
      <c r="AI253" s="25"/>
      <c r="AJ253" s="25"/>
      <c r="AK253" s="25"/>
      <c r="AL253" s="25"/>
      <c r="AM253" s="25">
        <v>3.1</v>
      </c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 t="s">
        <v>91</v>
      </c>
      <c r="BK253" s="25"/>
      <c r="BL253" s="25"/>
      <c r="BM253" s="25"/>
      <c r="BN253" s="25">
        <f t="shared" si="54"/>
        <v>4.2</v>
      </c>
      <c r="BO253" s="25">
        <f t="shared" si="51"/>
        <v>4</v>
      </c>
      <c r="BP253" s="25"/>
      <c r="BQ253" s="25"/>
      <c r="BR253" s="25"/>
      <c r="BS253" s="25"/>
      <c r="BT253" s="25"/>
      <c r="BU253" s="25"/>
      <c r="BV253" s="25"/>
      <c r="BW253" s="25"/>
      <c r="BX253" s="25"/>
      <c r="BY253" s="26">
        <f t="shared" si="52"/>
        <v>38.45999999999992</v>
      </c>
      <c r="BZ253" s="26">
        <f t="shared" si="53"/>
        <v>755.93</v>
      </c>
      <c r="CA253" s="26">
        <v>717.47</v>
      </c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  <c r="CL253" s="27"/>
    </row>
    <row r="254" spans="1:90" ht="10.5" customHeight="1" hidden="1">
      <c r="A254" s="23" t="s">
        <v>122</v>
      </c>
      <c r="B254" s="49">
        <v>34095</v>
      </c>
      <c r="C254" s="49" t="s">
        <v>96</v>
      </c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>
        <v>1.5</v>
      </c>
      <c r="Z254" s="25"/>
      <c r="AA254" s="25"/>
      <c r="AB254" s="25"/>
      <c r="AC254" s="25"/>
      <c r="AD254" s="25"/>
      <c r="AE254" s="25">
        <v>1.2</v>
      </c>
      <c r="AF254" s="25"/>
      <c r="AG254" s="25"/>
      <c r="AH254" s="25"/>
      <c r="AI254" s="25"/>
      <c r="AJ254" s="25"/>
      <c r="AK254" s="25"/>
      <c r="AL254" s="25"/>
      <c r="AM254" s="25">
        <v>4.2</v>
      </c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 t="s">
        <v>91</v>
      </c>
      <c r="BK254" s="25"/>
      <c r="BL254" s="25"/>
      <c r="BM254" s="25"/>
      <c r="BN254" s="25">
        <f t="shared" si="54"/>
        <v>6.9</v>
      </c>
      <c r="BO254" s="25">
        <f t="shared" si="51"/>
        <v>4</v>
      </c>
      <c r="BP254" s="25"/>
      <c r="BQ254" s="25"/>
      <c r="BR254" s="25"/>
      <c r="BS254" s="25"/>
      <c r="BT254" s="25"/>
      <c r="BU254" s="25"/>
      <c r="BV254" s="25"/>
      <c r="BW254" s="25"/>
      <c r="BX254" s="25"/>
      <c r="BY254" s="26">
        <f t="shared" si="52"/>
        <v>39.07999999999993</v>
      </c>
      <c r="BZ254" s="26">
        <f t="shared" si="53"/>
        <v>755.93</v>
      </c>
      <c r="CA254" s="26">
        <v>716.85</v>
      </c>
      <c r="CB254" s="25"/>
      <c r="CC254" s="25"/>
      <c r="CD254" s="25"/>
      <c r="CE254" s="25"/>
      <c r="CF254" s="25"/>
      <c r="CG254" s="25"/>
      <c r="CH254" s="25"/>
      <c r="CI254" s="25"/>
      <c r="CJ254" s="25"/>
      <c r="CK254" s="25"/>
      <c r="CL254" s="27"/>
    </row>
    <row r="255" spans="1:90" ht="10.5" customHeight="1" hidden="1">
      <c r="A255" s="23" t="s">
        <v>122</v>
      </c>
      <c r="B255" s="49">
        <v>34176</v>
      </c>
      <c r="C255" s="49" t="s">
        <v>96</v>
      </c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>
        <v>5.6</v>
      </c>
      <c r="Z255" s="25"/>
      <c r="AA255" s="25"/>
      <c r="AB255" s="25"/>
      <c r="AC255" s="25"/>
      <c r="AD255" s="25"/>
      <c r="AE255" s="25">
        <v>1.2</v>
      </c>
      <c r="AF255" s="25"/>
      <c r="AG255" s="25"/>
      <c r="AH255" s="25"/>
      <c r="AI255" s="25"/>
      <c r="AJ255" s="25"/>
      <c r="AK255" s="25"/>
      <c r="AL255" s="25"/>
      <c r="AM255" s="25">
        <v>7.2</v>
      </c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>
        <v>2.9</v>
      </c>
      <c r="BK255" s="25"/>
      <c r="BL255" s="25"/>
      <c r="BM255" s="25"/>
      <c r="BN255" s="25">
        <f t="shared" si="54"/>
        <v>16.9</v>
      </c>
      <c r="BO255" s="25">
        <f t="shared" si="51"/>
        <v>4</v>
      </c>
      <c r="BP255" s="25" t="s">
        <v>91</v>
      </c>
      <c r="BQ255" s="25">
        <v>3.3</v>
      </c>
      <c r="BR255" s="25" t="s">
        <v>91</v>
      </c>
      <c r="BS255" s="25" t="s">
        <v>91</v>
      </c>
      <c r="BT255" s="25">
        <v>0.076</v>
      </c>
      <c r="BU255" s="25" t="s">
        <v>91</v>
      </c>
      <c r="BV255" s="25" t="s">
        <v>91</v>
      </c>
      <c r="BW255" s="25" t="s">
        <v>91</v>
      </c>
      <c r="BX255" s="25">
        <v>0.038</v>
      </c>
      <c r="BY255" s="26">
        <f t="shared" si="52"/>
        <v>37</v>
      </c>
      <c r="BZ255" s="26">
        <f t="shared" si="53"/>
        <v>755.93</v>
      </c>
      <c r="CA255" s="26">
        <v>718.93</v>
      </c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  <c r="CL255" s="27"/>
    </row>
    <row r="256" spans="1:90" ht="10.5" customHeight="1" hidden="1">
      <c r="A256" s="23" t="s">
        <v>122</v>
      </c>
      <c r="B256" s="49">
        <v>34254</v>
      </c>
      <c r="C256" s="49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>
        <v>1.5</v>
      </c>
      <c r="Z256" s="25"/>
      <c r="AA256" s="25"/>
      <c r="AB256" s="25"/>
      <c r="AC256" s="25"/>
      <c r="AD256" s="25"/>
      <c r="AE256" s="25" t="s">
        <v>91</v>
      </c>
      <c r="AF256" s="25"/>
      <c r="AG256" s="25"/>
      <c r="AH256" s="25"/>
      <c r="AI256" s="25"/>
      <c r="AJ256" s="25"/>
      <c r="AK256" s="25"/>
      <c r="AL256" s="25"/>
      <c r="AM256" s="25" t="s">
        <v>91</v>
      </c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>
        <v>1.2</v>
      </c>
      <c r="BK256" s="25"/>
      <c r="BL256" s="25"/>
      <c r="BM256" s="25"/>
      <c r="BN256" s="25">
        <f t="shared" si="54"/>
        <v>2.7</v>
      </c>
      <c r="BO256" s="25">
        <f t="shared" si="51"/>
        <v>4</v>
      </c>
      <c r="BP256" s="25"/>
      <c r="BQ256" s="25"/>
      <c r="BR256" s="25"/>
      <c r="BS256" s="25"/>
      <c r="BT256" s="25"/>
      <c r="BU256" s="25"/>
      <c r="BV256" s="25"/>
      <c r="BW256" s="25"/>
      <c r="BX256" s="25"/>
      <c r="BY256" s="26">
        <f t="shared" si="52"/>
        <v>37.33999999999992</v>
      </c>
      <c r="BZ256" s="26">
        <f t="shared" si="53"/>
        <v>755.93</v>
      </c>
      <c r="CA256" s="26">
        <v>718.59</v>
      </c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7"/>
    </row>
    <row r="257" spans="1:90" ht="10.5" customHeight="1" hidden="1">
      <c r="A257" s="23" t="s">
        <v>122</v>
      </c>
      <c r="B257" s="49">
        <v>34437</v>
      </c>
      <c r="C257" s="49" t="s">
        <v>90</v>
      </c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>
        <v>1.8</v>
      </c>
      <c r="Z257" s="25"/>
      <c r="AA257" s="25"/>
      <c r="AB257" s="25"/>
      <c r="AC257" s="25"/>
      <c r="AD257" s="25"/>
      <c r="AE257" s="25" t="s">
        <v>91</v>
      </c>
      <c r="AF257" s="25"/>
      <c r="AG257" s="25"/>
      <c r="AH257" s="25"/>
      <c r="AI257" s="25"/>
      <c r="AJ257" s="25"/>
      <c r="AK257" s="25"/>
      <c r="AL257" s="25"/>
      <c r="AM257" s="25">
        <v>6</v>
      </c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>
        <v>2.9</v>
      </c>
      <c r="BA257" s="25"/>
      <c r="BB257" s="25"/>
      <c r="BC257" s="25"/>
      <c r="BD257" s="25"/>
      <c r="BE257" s="25"/>
      <c r="BF257" s="25"/>
      <c r="BG257" s="25"/>
      <c r="BH257" s="25"/>
      <c r="BI257" s="25"/>
      <c r="BJ257" s="25" t="s">
        <v>91</v>
      </c>
      <c r="BK257" s="25"/>
      <c r="BL257" s="25"/>
      <c r="BM257" s="25"/>
      <c r="BN257" s="25">
        <f t="shared" si="54"/>
        <v>10.7</v>
      </c>
      <c r="BO257" s="25">
        <f t="shared" si="51"/>
        <v>5</v>
      </c>
      <c r="BP257" s="25"/>
      <c r="BQ257" s="25"/>
      <c r="BR257" s="25"/>
      <c r="BS257" s="25"/>
      <c r="BT257" s="25"/>
      <c r="BU257" s="25"/>
      <c r="BV257" s="25"/>
      <c r="BW257" s="25"/>
      <c r="BX257" s="25"/>
      <c r="BY257" s="26">
        <f t="shared" si="52"/>
        <v>37.549999999999955</v>
      </c>
      <c r="BZ257" s="26">
        <f t="shared" si="53"/>
        <v>755.93</v>
      </c>
      <c r="CA257" s="26">
        <v>718.38</v>
      </c>
      <c r="CB257" s="25"/>
      <c r="CC257" s="25"/>
      <c r="CD257" s="25"/>
      <c r="CE257" s="25"/>
      <c r="CF257" s="25"/>
      <c r="CG257" s="25"/>
      <c r="CH257" s="25"/>
      <c r="CI257" s="25"/>
      <c r="CJ257" s="25"/>
      <c r="CK257" s="25"/>
      <c r="CL257" s="27"/>
    </row>
    <row r="258" spans="1:90" ht="10.5" customHeight="1" hidden="1">
      <c r="A258" s="23" t="s">
        <v>122</v>
      </c>
      <c r="B258" s="49">
        <v>34535</v>
      </c>
      <c r="C258" s="49" t="s">
        <v>90</v>
      </c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>
        <v>3</v>
      </c>
      <c r="Z258" s="25"/>
      <c r="AA258" s="25"/>
      <c r="AB258" s="25"/>
      <c r="AC258" s="25">
        <v>1.4</v>
      </c>
      <c r="AD258" s="25"/>
      <c r="AE258" s="25">
        <v>3</v>
      </c>
      <c r="AF258" s="25"/>
      <c r="AG258" s="25"/>
      <c r="AH258" s="25"/>
      <c r="AI258" s="25"/>
      <c r="AJ258" s="25"/>
      <c r="AK258" s="25"/>
      <c r="AL258" s="25"/>
      <c r="AM258" s="25">
        <v>18</v>
      </c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>
        <v>8.5</v>
      </c>
      <c r="BA258" s="25"/>
      <c r="BB258" s="25"/>
      <c r="BC258" s="25"/>
      <c r="BD258" s="25"/>
      <c r="BE258" s="25"/>
      <c r="BF258" s="25"/>
      <c r="BG258" s="25"/>
      <c r="BH258" s="25"/>
      <c r="BI258" s="25"/>
      <c r="BJ258" s="25">
        <v>2.2</v>
      </c>
      <c r="BK258" s="25"/>
      <c r="BL258" s="25"/>
      <c r="BM258" s="25"/>
      <c r="BN258" s="25">
        <f t="shared" si="54"/>
        <v>36.1</v>
      </c>
      <c r="BO258" s="25">
        <f t="shared" si="51"/>
        <v>6</v>
      </c>
      <c r="BP258" s="25" t="s">
        <v>91</v>
      </c>
      <c r="BQ258" s="25" t="s">
        <v>91</v>
      </c>
      <c r="BR258" s="25" t="s">
        <v>91</v>
      </c>
      <c r="BS258" s="25" t="s">
        <v>91</v>
      </c>
      <c r="BT258" s="25">
        <v>0.0815</v>
      </c>
      <c r="BU258" s="25" t="s">
        <v>91</v>
      </c>
      <c r="BV258" s="25">
        <v>0.0078</v>
      </c>
      <c r="BW258" s="25" t="s">
        <v>91</v>
      </c>
      <c r="BX258" s="25">
        <v>0.009</v>
      </c>
      <c r="BY258" s="26">
        <f t="shared" si="52"/>
        <v>39.039999999999964</v>
      </c>
      <c r="BZ258" s="26">
        <f t="shared" si="53"/>
        <v>755.93</v>
      </c>
      <c r="CA258" s="26">
        <v>716.89</v>
      </c>
      <c r="CB258" s="25"/>
      <c r="CC258" s="25"/>
      <c r="CD258" s="25"/>
      <c r="CE258" s="25"/>
      <c r="CF258" s="25"/>
      <c r="CG258" s="25"/>
      <c r="CH258" s="25"/>
      <c r="CI258" s="25"/>
      <c r="CJ258" s="25"/>
      <c r="CK258" s="25"/>
      <c r="CL258" s="27"/>
    </row>
    <row r="259" spans="1:90" ht="10.5" customHeight="1" hidden="1">
      <c r="A259" s="23" t="s">
        <v>122</v>
      </c>
      <c r="B259" s="49">
        <v>34634</v>
      </c>
      <c r="C259" s="49" t="s">
        <v>90</v>
      </c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>
        <v>23</v>
      </c>
      <c r="Z259" s="25"/>
      <c r="AA259" s="25"/>
      <c r="AB259" s="25"/>
      <c r="AC259" s="25">
        <v>2.5</v>
      </c>
      <c r="AD259" s="25"/>
      <c r="AE259" s="25">
        <v>6.1</v>
      </c>
      <c r="AF259" s="25"/>
      <c r="AG259" s="25"/>
      <c r="AH259" s="25"/>
      <c r="AI259" s="25"/>
      <c r="AJ259" s="25"/>
      <c r="AK259" s="25"/>
      <c r="AL259" s="25"/>
      <c r="AM259" s="25">
        <v>23</v>
      </c>
      <c r="AN259" s="25"/>
      <c r="AO259" s="25"/>
      <c r="AP259" s="25"/>
      <c r="AQ259" s="25"/>
      <c r="AR259" s="25"/>
      <c r="AS259" s="25"/>
      <c r="AT259" s="25"/>
      <c r="AU259" s="25"/>
      <c r="AV259" s="25">
        <v>1.7</v>
      </c>
      <c r="AW259" s="25"/>
      <c r="AX259" s="25"/>
      <c r="AY259" s="25">
        <v>1.7</v>
      </c>
      <c r="AZ259" s="25">
        <v>15</v>
      </c>
      <c r="BA259" s="25"/>
      <c r="BB259" s="25"/>
      <c r="BC259" s="25"/>
      <c r="BD259" s="25">
        <v>1.6</v>
      </c>
      <c r="BE259" s="25"/>
      <c r="BF259" s="25"/>
      <c r="BG259" s="25"/>
      <c r="BH259" s="25"/>
      <c r="BI259" s="25"/>
      <c r="BJ259" s="25">
        <v>5.5</v>
      </c>
      <c r="BK259" s="25"/>
      <c r="BL259" s="25"/>
      <c r="BM259" s="25"/>
      <c r="BN259" s="25">
        <f t="shared" si="54"/>
        <v>80.1</v>
      </c>
      <c r="BO259" s="25">
        <f aca="true" t="shared" si="55" ref="BO259:BO266">COUNTA(D259:BM259)</f>
        <v>9</v>
      </c>
      <c r="BP259" s="25"/>
      <c r="BQ259" s="25"/>
      <c r="BR259" s="25"/>
      <c r="BS259" s="25"/>
      <c r="BT259" s="25"/>
      <c r="BU259" s="25"/>
      <c r="BV259" s="25"/>
      <c r="BW259" s="25"/>
      <c r="BX259" s="25"/>
      <c r="BY259" s="26">
        <v>29.92</v>
      </c>
      <c r="BZ259" s="26" t="s">
        <v>123</v>
      </c>
      <c r="CA259" s="26">
        <v>717.47</v>
      </c>
      <c r="CB259" s="55" t="s">
        <v>124</v>
      </c>
      <c r="CC259" s="25"/>
      <c r="CD259" s="25"/>
      <c r="CE259" s="25"/>
      <c r="CF259" s="25"/>
      <c r="CG259" s="25"/>
      <c r="CH259" s="25"/>
      <c r="CI259" s="25"/>
      <c r="CJ259" s="25"/>
      <c r="CK259" s="25"/>
      <c r="CL259" s="27"/>
    </row>
    <row r="260" spans="1:90" ht="10.5" customHeight="1" hidden="1">
      <c r="A260" s="23" t="s">
        <v>122</v>
      </c>
      <c r="B260" s="49">
        <v>34821</v>
      </c>
      <c r="C260" s="49" t="s">
        <v>90</v>
      </c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>
        <v>22</v>
      </c>
      <c r="Z260" s="25">
        <v>1.1</v>
      </c>
      <c r="AA260" s="25"/>
      <c r="AB260" s="25"/>
      <c r="AC260" s="25">
        <v>2</v>
      </c>
      <c r="AD260" s="25"/>
      <c r="AE260" s="25">
        <v>5.6</v>
      </c>
      <c r="AF260" s="25"/>
      <c r="AG260" s="25"/>
      <c r="AH260" s="25"/>
      <c r="AI260" s="25"/>
      <c r="AJ260" s="25"/>
      <c r="AK260" s="25"/>
      <c r="AL260" s="25"/>
      <c r="AM260" s="25">
        <v>21</v>
      </c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>
        <v>1.1</v>
      </c>
      <c r="AZ260" s="25">
        <v>14</v>
      </c>
      <c r="BA260" s="25"/>
      <c r="BB260" s="25"/>
      <c r="BC260" s="25"/>
      <c r="BD260" s="25">
        <v>1.5</v>
      </c>
      <c r="BE260" s="25">
        <v>1</v>
      </c>
      <c r="BF260" s="25"/>
      <c r="BG260" s="25"/>
      <c r="BH260" s="25"/>
      <c r="BI260" s="25"/>
      <c r="BJ260" s="25">
        <v>3.8</v>
      </c>
      <c r="BK260" s="25"/>
      <c r="BL260" s="25"/>
      <c r="BM260" s="25"/>
      <c r="BN260" s="25">
        <f t="shared" si="54"/>
        <v>73.10000000000001</v>
      </c>
      <c r="BO260" s="25">
        <f t="shared" si="55"/>
        <v>10</v>
      </c>
      <c r="BP260" s="25"/>
      <c r="BQ260" s="25"/>
      <c r="BR260" s="25"/>
      <c r="BS260" s="25"/>
      <c r="BT260" s="25"/>
      <c r="BU260" s="25"/>
      <c r="BV260" s="25"/>
      <c r="BW260" s="25"/>
      <c r="BX260" s="25"/>
      <c r="BY260" s="26">
        <v>30.08</v>
      </c>
      <c r="BZ260" s="26">
        <v>747.39</v>
      </c>
      <c r="CA260" s="26">
        <f aca="true" t="shared" si="56" ref="CA260:CA266">+BZ260-BY260</f>
        <v>717.31</v>
      </c>
      <c r="CB260" s="55"/>
      <c r="CC260" s="25"/>
      <c r="CD260" s="25"/>
      <c r="CE260" s="25"/>
      <c r="CF260" s="25"/>
      <c r="CG260" s="25"/>
      <c r="CH260" s="25"/>
      <c r="CI260" s="25"/>
      <c r="CJ260" s="25"/>
      <c r="CK260" s="25"/>
      <c r="CL260" s="27"/>
    </row>
    <row r="261" spans="1:90" ht="10.5" customHeight="1" hidden="1">
      <c r="A261" s="23" t="s">
        <v>122</v>
      </c>
      <c r="B261" s="49">
        <v>34900</v>
      </c>
      <c r="C261" s="49" t="s">
        <v>90</v>
      </c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>
        <v>28</v>
      </c>
      <c r="Z261" s="25"/>
      <c r="AA261" s="25"/>
      <c r="AB261" s="25"/>
      <c r="AC261" s="25">
        <v>1.7</v>
      </c>
      <c r="AD261" s="25"/>
      <c r="AE261" s="25">
        <v>5.7</v>
      </c>
      <c r="AF261" s="25"/>
      <c r="AG261" s="25"/>
      <c r="AH261" s="25"/>
      <c r="AI261" s="25"/>
      <c r="AJ261" s="25"/>
      <c r="AK261" s="25"/>
      <c r="AL261" s="25"/>
      <c r="AM261" s="25">
        <v>14</v>
      </c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>
        <v>1.1</v>
      </c>
      <c r="AZ261" s="25">
        <v>9.9</v>
      </c>
      <c r="BA261" s="25"/>
      <c r="BB261" s="25"/>
      <c r="BC261" s="25"/>
      <c r="BD261" s="25">
        <v>1.1</v>
      </c>
      <c r="BE261" s="25"/>
      <c r="BF261" s="25"/>
      <c r="BG261" s="25"/>
      <c r="BH261" s="25"/>
      <c r="BI261" s="25"/>
      <c r="BJ261" s="25">
        <v>3.9</v>
      </c>
      <c r="BK261" s="25"/>
      <c r="BL261" s="25"/>
      <c r="BM261" s="25"/>
      <c r="BN261" s="25">
        <f t="shared" si="54"/>
        <v>65.4</v>
      </c>
      <c r="BO261" s="25">
        <f t="shared" si="55"/>
        <v>8</v>
      </c>
      <c r="BP261" s="25" t="s">
        <v>91</v>
      </c>
      <c r="BQ261" s="25" t="s">
        <v>91</v>
      </c>
      <c r="BR261" s="25" t="s">
        <v>91</v>
      </c>
      <c r="BS261" s="25" t="s">
        <v>91</v>
      </c>
      <c r="BT261" s="25">
        <v>0.017</v>
      </c>
      <c r="BU261" s="25" t="s">
        <v>91</v>
      </c>
      <c r="BV261" s="25">
        <v>0.045</v>
      </c>
      <c r="BW261" s="25" t="s">
        <v>91</v>
      </c>
      <c r="BX261" s="25">
        <v>0.012</v>
      </c>
      <c r="BY261" s="26">
        <v>29.62</v>
      </c>
      <c r="BZ261" s="26">
        <v>747.39</v>
      </c>
      <c r="CA261" s="26">
        <f t="shared" si="56"/>
        <v>717.77</v>
      </c>
      <c r="CB261" s="55"/>
      <c r="CC261" s="25"/>
      <c r="CD261" s="25"/>
      <c r="CE261" s="25"/>
      <c r="CF261" s="25"/>
      <c r="CG261" s="25"/>
      <c r="CH261" s="25"/>
      <c r="CI261" s="25"/>
      <c r="CJ261" s="25"/>
      <c r="CK261" s="25"/>
      <c r="CL261" s="27"/>
    </row>
    <row r="262" spans="1:90" ht="10.5" customHeight="1" hidden="1">
      <c r="A262" s="23" t="s">
        <v>122</v>
      </c>
      <c r="B262" s="49">
        <v>35565</v>
      </c>
      <c r="C262" s="49" t="s">
        <v>90</v>
      </c>
      <c r="D262" s="25"/>
      <c r="E262" s="25"/>
      <c r="F262" s="25">
        <v>1</v>
      </c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>
        <v>9.1</v>
      </c>
      <c r="Z262" s="25">
        <v>1.2</v>
      </c>
      <c r="AA262" s="25"/>
      <c r="AB262" s="25"/>
      <c r="AC262" s="25">
        <v>1.9</v>
      </c>
      <c r="AD262" s="25"/>
      <c r="AE262" s="25">
        <v>7.9</v>
      </c>
      <c r="AF262" s="25"/>
      <c r="AG262" s="25"/>
      <c r="AH262" s="25"/>
      <c r="AI262" s="25"/>
      <c r="AJ262" s="25"/>
      <c r="AK262" s="25"/>
      <c r="AL262" s="25"/>
      <c r="AM262" s="25">
        <v>20</v>
      </c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>
        <v>0.9</v>
      </c>
      <c r="AZ262" s="25">
        <v>13</v>
      </c>
      <c r="BA262" s="25"/>
      <c r="BB262" s="25"/>
      <c r="BC262" s="25"/>
      <c r="BD262" s="25">
        <v>1.2</v>
      </c>
      <c r="BE262" s="25"/>
      <c r="BF262" s="25"/>
      <c r="BG262" s="25"/>
      <c r="BH262" s="25"/>
      <c r="BI262" s="25"/>
      <c r="BJ262" s="25">
        <v>2.3</v>
      </c>
      <c r="BK262" s="25"/>
      <c r="BL262" s="25"/>
      <c r="BM262" s="25"/>
      <c r="BN262" s="25">
        <f t="shared" si="54"/>
        <v>58.5</v>
      </c>
      <c r="BO262" s="25">
        <f t="shared" si="55"/>
        <v>10</v>
      </c>
      <c r="BP262" s="25"/>
      <c r="BQ262" s="25"/>
      <c r="BR262" s="25"/>
      <c r="BS262" s="25"/>
      <c r="BT262" s="25"/>
      <c r="BU262" s="25"/>
      <c r="BV262" s="25"/>
      <c r="BW262" s="25"/>
      <c r="BX262" s="25"/>
      <c r="BY262" s="26">
        <v>29.72</v>
      </c>
      <c r="BZ262" s="26">
        <v>747.39</v>
      </c>
      <c r="CA262" s="26">
        <f t="shared" si="56"/>
        <v>717.67</v>
      </c>
      <c r="CB262" s="55"/>
      <c r="CC262" s="25"/>
      <c r="CD262" s="25">
        <v>986</v>
      </c>
      <c r="CE262" s="25">
        <v>6.98</v>
      </c>
      <c r="CF262" s="25"/>
      <c r="CG262" s="25"/>
      <c r="CH262" s="25"/>
      <c r="CI262" s="25"/>
      <c r="CJ262" s="25"/>
      <c r="CK262" s="25"/>
      <c r="CL262" s="27"/>
    </row>
    <row r="263" spans="1:90" ht="10.5" customHeight="1" hidden="1">
      <c r="A263" s="23" t="s">
        <v>122</v>
      </c>
      <c r="B263" s="49">
        <v>35643</v>
      </c>
      <c r="C263" s="49" t="s">
        <v>92</v>
      </c>
      <c r="D263" s="25"/>
      <c r="E263" s="25"/>
      <c r="F263" s="25">
        <v>1.2</v>
      </c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>
        <v>42</v>
      </c>
      <c r="Z263" s="25">
        <v>1.1</v>
      </c>
      <c r="AA263" s="25"/>
      <c r="AB263" s="25"/>
      <c r="AC263" s="25">
        <v>2.3</v>
      </c>
      <c r="AD263" s="25"/>
      <c r="AE263" s="25">
        <v>7.3</v>
      </c>
      <c r="AF263" s="25"/>
      <c r="AG263" s="25"/>
      <c r="AH263" s="25"/>
      <c r="AI263" s="25"/>
      <c r="AJ263" s="25"/>
      <c r="AK263" s="25"/>
      <c r="AL263" s="25"/>
      <c r="AM263" s="25">
        <v>24</v>
      </c>
      <c r="AN263" s="25"/>
      <c r="AO263" s="25"/>
      <c r="AP263" s="25"/>
      <c r="AQ263" s="25"/>
      <c r="AR263" s="25"/>
      <c r="AS263" s="25">
        <v>1.3</v>
      </c>
      <c r="AT263" s="25"/>
      <c r="AU263" s="25"/>
      <c r="AV263" s="25"/>
      <c r="AW263" s="25"/>
      <c r="AX263" s="25"/>
      <c r="AY263" s="25"/>
      <c r="AZ263" s="25">
        <v>17</v>
      </c>
      <c r="BA263" s="25"/>
      <c r="BB263" s="25"/>
      <c r="BC263" s="25"/>
      <c r="BD263" s="25">
        <v>1</v>
      </c>
      <c r="BE263" s="25">
        <v>1.5</v>
      </c>
      <c r="BF263" s="25"/>
      <c r="BG263" s="25"/>
      <c r="BH263" s="25"/>
      <c r="BI263" s="25"/>
      <c r="BJ263" s="25">
        <v>7.7</v>
      </c>
      <c r="BK263" s="25"/>
      <c r="BL263" s="56"/>
      <c r="BM263" s="25"/>
      <c r="BN263" s="25">
        <f t="shared" si="54"/>
        <v>106.4</v>
      </c>
      <c r="BO263" s="25">
        <f t="shared" si="55"/>
        <v>11</v>
      </c>
      <c r="BP263" s="25"/>
      <c r="BQ263" s="25"/>
      <c r="BR263" s="25"/>
      <c r="BS263" s="25"/>
      <c r="BT263" s="25"/>
      <c r="BU263" s="25"/>
      <c r="BV263" s="25"/>
      <c r="BW263" s="25"/>
      <c r="BX263" s="25"/>
      <c r="BY263" s="26">
        <v>26.92</v>
      </c>
      <c r="BZ263" s="26">
        <v>747.39</v>
      </c>
      <c r="CA263" s="26">
        <f t="shared" si="56"/>
        <v>720.47</v>
      </c>
      <c r="CB263" s="55"/>
      <c r="CC263" s="25"/>
      <c r="CD263" s="25">
        <v>705</v>
      </c>
      <c r="CE263" s="25">
        <v>7.38</v>
      </c>
      <c r="CF263" s="25"/>
      <c r="CG263" s="25"/>
      <c r="CH263" s="25"/>
      <c r="CI263" s="25"/>
      <c r="CJ263" s="25"/>
      <c r="CK263" s="25"/>
      <c r="CL263" s="27"/>
    </row>
    <row r="264" spans="1:90" ht="10.5" customHeight="1" hidden="1">
      <c r="A264" s="23" t="s">
        <v>122</v>
      </c>
      <c r="B264" s="49">
        <v>35724</v>
      </c>
      <c r="C264" s="49" t="s">
        <v>92</v>
      </c>
      <c r="D264" s="25"/>
      <c r="E264" s="25"/>
      <c r="F264" s="25">
        <v>1.3</v>
      </c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>
        <v>31</v>
      </c>
      <c r="Z264" s="25">
        <v>1.4</v>
      </c>
      <c r="AA264" s="25"/>
      <c r="AB264" s="25"/>
      <c r="AC264" s="25">
        <v>2.1</v>
      </c>
      <c r="AD264" s="25"/>
      <c r="AE264" s="25">
        <v>6.3</v>
      </c>
      <c r="AF264" s="25"/>
      <c r="AG264" s="25"/>
      <c r="AH264" s="25"/>
      <c r="AI264" s="25"/>
      <c r="AJ264" s="25"/>
      <c r="AK264" s="25"/>
      <c r="AL264" s="25"/>
      <c r="AM264" s="25">
        <v>21</v>
      </c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>
        <v>16</v>
      </c>
      <c r="BA264" s="25"/>
      <c r="BB264" s="25"/>
      <c r="BC264" s="25"/>
      <c r="BD264" s="25"/>
      <c r="BE264" s="25">
        <v>1.2</v>
      </c>
      <c r="BF264" s="25"/>
      <c r="BG264" s="25"/>
      <c r="BH264" s="25"/>
      <c r="BI264" s="25"/>
      <c r="BJ264" s="25">
        <v>2.8</v>
      </c>
      <c r="BK264" s="25"/>
      <c r="BL264" s="56"/>
      <c r="BM264" s="25"/>
      <c r="BN264" s="25">
        <f t="shared" si="54"/>
        <v>83.1</v>
      </c>
      <c r="BO264" s="25">
        <f t="shared" si="55"/>
        <v>9</v>
      </c>
      <c r="BP264" s="25"/>
      <c r="BQ264" s="25"/>
      <c r="BR264" s="25"/>
      <c r="BS264" s="25"/>
      <c r="BT264" s="25"/>
      <c r="BU264" s="25"/>
      <c r="BV264" s="25"/>
      <c r="BW264" s="25"/>
      <c r="BX264" s="25"/>
      <c r="BY264" s="26">
        <v>28.72</v>
      </c>
      <c r="BZ264" s="26">
        <v>747.39</v>
      </c>
      <c r="CA264" s="26">
        <f t="shared" si="56"/>
        <v>718.67</v>
      </c>
      <c r="CB264" s="55"/>
      <c r="CC264" s="25"/>
      <c r="CD264" s="25">
        <v>1077</v>
      </c>
      <c r="CE264" s="25">
        <v>6.94</v>
      </c>
      <c r="CF264" s="25"/>
      <c r="CG264" s="25"/>
      <c r="CH264" s="25"/>
      <c r="CI264" s="25"/>
      <c r="CJ264" s="25"/>
      <c r="CK264" s="25"/>
      <c r="CL264" s="27"/>
    </row>
    <row r="265" spans="1:90" ht="10.5" customHeight="1" hidden="1">
      <c r="A265" s="23" t="s">
        <v>122</v>
      </c>
      <c r="B265" s="49">
        <v>35948</v>
      </c>
      <c r="C265" s="49" t="s">
        <v>90</v>
      </c>
      <c r="D265" s="25"/>
      <c r="E265" s="25"/>
      <c r="F265" s="25">
        <v>1.2</v>
      </c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>
        <v>16</v>
      </c>
      <c r="Z265" s="25">
        <v>1.7</v>
      </c>
      <c r="AA265" s="25"/>
      <c r="AB265" s="25"/>
      <c r="AC265" s="25">
        <v>2.3</v>
      </c>
      <c r="AD265" s="25"/>
      <c r="AE265" s="25">
        <v>5.8</v>
      </c>
      <c r="AF265" s="25"/>
      <c r="AG265" s="25"/>
      <c r="AH265" s="25"/>
      <c r="AI265" s="25"/>
      <c r="AJ265" s="25"/>
      <c r="AK265" s="25"/>
      <c r="AL265" s="25"/>
      <c r="AM265" s="25">
        <v>18</v>
      </c>
      <c r="AN265" s="25"/>
      <c r="AO265" s="25"/>
      <c r="AP265" s="25"/>
      <c r="AQ265" s="25"/>
      <c r="AR265" s="25"/>
      <c r="AS265" s="25" t="s">
        <v>125</v>
      </c>
      <c r="AT265" s="25"/>
      <c r="AU265" s="25"/>
      <c r="AV265" s="25"/>
      <c r="AW265" s="25"/>
      <c r="AX265" s="25"/>
      <c r="AY265" s="25">
        <v>1.5</v>
      </c>
      <c r="AZ265" s="25">
        <v>14</v>
      </c>
      <c r="BA265" s="25"/>
      <c r="BB265" s="25"/>
      <c r="BC265" s="25"/>
      <c r="BD265" s="25">
        <v>1.4</v>
      </c>
      <c r="BE265" s="25"/>
      <c r="BF265" s="25"/>
      <c r="BG265" s="25"/>
      <c r="BH265" s="25"/>
      <c r="BI265" s="25"/>
      <c r="BJ265" s="25" t="s">
        <v>91</v>
      </c>
      <c r="BK265" s="25"/>
      <c r="BL265" s="56"/>
      <c r="BM265" s="25"/>
      <c r="BN265" s="25">
        <f t="shared" si="54"/>
        <v>61.9</v>
      </c>
      <c r="BO265" s="25">
        <f t="shared" si="55"/>
        <v>11</v>
      </c>
      <c r="BP265" s="25"/>
      <c r="BQ265" s="25"/>
      <c r="BR265" s="25"/>
      <c r="BS265" s="25"/>
      <c r="BT265" s="25"/>
      <c r="BU265" s="25"/>
      <c r="BV265" s="25"/>
      <c r="BW265" s="25"/>
      <c r="BX265" s="25"/>
      <c r="BY265" s="26">
        <v>28.8</v>
      </c>
      <c r="BZ265" s="26">
        <v>747.39</v>
      </c>
      <c r="CA265" s="26">
        <f t="shared" si="56"/>
        <v>718.59</v>
      </c>
      <c r="CB265" s="55"/>
      <c r="CC265" s="25"/>
      <c r="CD265" s="25">
        <v>769</v>
      </c>
      <c r="CE265" s="25">
        <v>7.21</v>
      </c>
      <c r="CF265" s="25"/>
      <c r="CG265" s="25"/>
      <c r="CH265" s="25"/>
      <c r="CI265" s="25"/>
      <c r="CJ265" s="25"/>
      <c r="CK265" s="25"/>
      <c r="CL265" s="27"/>
    </row>
    <row r="266" spans="1:90" ht="10.5" customHeight="1" hidden="1">
      <c r="A266" s="23" t="s">
        <v>122</v>
      </c>
      <c r="B266" s="49">
        <v>36123</v>
      </c>
      <c r="C266" s="49" t="s">
        <v>94</v>
      </c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>
        <v>24</v>
      </c>
      <c r="Z266" s="25">
        <v>1.2</v>
      </c>
      <c r="AA266" s="25"/>
      <c r="AB266" s="25"/>
      <c r="AC266" s="25">
        <v>1.7</v>
      </c>
      <c r="AD266" s="25"/>
      <c r="AE266" s="25">
        <v>6.9</v>
      </c>
      <c r="AF266" s="25"/>
      <c r="AG266" s="25"/>
      <c r="AH266" s="25"/>
      <c r="AI266" s="25"/>
      <c r="AJ266" s="25"/>
      <c r="AK266" s="25"/>
      <c r="AL266" s="25"/>
      <c r="AM266" s="25">
        <v>14</v>
      </c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>
        <v>1</v>
      </c>
      <c r="AZ266" s="25">
        <v>30</v>
      </c>
      <c r="BA266" s="25"/>
      <c r="BB266" s="25"/>
      <c r="BC266" s="25"/>
      <c r="BD266" s="25"/>
      <c r="BE266" s="25">
        <v>1</v>
      </c>
      <c r="BF266" s="25"/>
      <c r="BG266" s="25"/>
      <c r="BH266" s="25"/>
      <c r="BI266" s="25"/>
      <c r="BJ266" s="25">
        <v>1.5</v>
      </c>
      <c r="BK266" s="25"/>
      <c r="BL266" s="25"/>
      <c r="BM266" s="25"/>
      <c r="BN266" s="25">
        <f t="shared" si="54"/>
        <v>81.3</v>
      </c>
      <c r="BO266" s="25">
        <f t="shared" si="55"/>
        <v>9</v>
      </c>
      <c r="BP266" s="25" t="s">
        <v>91</v>
      </c>
      <c r="BQ266" s="25" t="s">
        <v>91</v>
      </c>
      <c r="BR266" s="25" t="s">
        <v>91</v>
      </c>
      <c r="BS266" s="25" t="s">
        <v>91</v>
      </c>
      <c r="BT266" s="25">
        <v>2.7</v>
      </c>
      <c r="BU266" s="25" t="s">
        <v>91</v>
      </c>
      <c r="BV266" s="25">
        <v>0.12</v>
      </c>
      <c r="BW266" s="25" t="s">
        <v>91</v>
      </c>
      <c r="BX266" s="25" t="s">
        <v>91</v>
      </c>
      <c r="BY266" s="26">
        <v>29.18</v>
      </c>
      <c r="BZ266" s="26">
        <v>747.39</v>
      </c>
      <c r="CA266" s="26">
        <f t="shared" si="56"/>
        <v>718.21</v>
      </c>
      <c r="CB266" s="55"/>
      <c r="CC266" s="25"/>
      <c r="CD266" s="25">
        <v>991</v>
      </c>
      <c r="CE266" s="25">
        <v>7.19</v>
      </c>
      <c r="CF266" s="25"/>
      <c r="CG266" s="25"/>
      <c r="CH266" s="25"/>
      <c r="CI266" s="25"/>
      <c r="CJ266" s="25"/>
      <c r="CK266" s="25"/>
      <c r="CL266" s="27"/>
    </row>
    <row r="267" spans="1:90" ht="10.5" customHeight="1">
      <c r="A267" s="23" t="s">
        <v>122</v>
      </c>
      <c r="B267" s="49">
        <v>36496</v>
      </c>
      <c r="C267" s="49" t="s">
        <v>112</v>
      </c>
      <c r="D267" s="25"/>
      <c r="E267" s="25"/>
      <c r="F267" s="25">
        <v>0.7</v>
      </c>
      <c r="G267" s="25"/>
      <c r="H267" s="25"/>
      <c r="I267" s="25"/>
      <c r="J267" s="25"/>
      <c r="K267" s="25"/>
      <c r="L267" s="25"/>
      <c r="M267" s="25"/>
      <c r="N267" s="25">
        <v>0.2</v>
      </c>
      <c r="O267" s="25">
        <v>0.8</v>
      </c>
      <c r="P267" s="25"/>
      <c r="Q267" s="25"/>
      <c r="R267" s="25"/>
      <c r="S267" s="25"/>
      <c r="T267" s="25"/>
      <c r="U267" s="25"/>
      <c r="V267" s="25"/>
      <c r="W267" s="25"/>
      <c r="X267" s="25"/>
      <c r="Y267" s="25">
        <v>12</v>
      </c>
      <c r="Z267" s="25">
        <v>1.2</v>
      </c>
      <c r="AA267" s="25"/>
      <c r="AB267" s="25"/>
      <c r="AC267" s="25">
        <v>1.1</v>
      </c>
      <c r="AD267" s="25">
        <v>0.2</v>
      </c>
      <c r="AE267" s="25">
        <v>11</v>
      </c>
      <c r="AF267" s="25">
        <v>0.4</v>
      </c>
      <c r="AG267" s="25"/>
      <c r="AH267" s="25"/>
      <c r="AI267" s="25"/>
      <c r="AJ267" s="25"/>
      <c r="AK267" s="25"/>
      <c r="AL267" s="25"/>
      <c r="AM267" s="25">
        <v>17</v>
      </c>
      <c r="AN267" s="25"/>
      <c r="AO267" s="25"/>
      <c r="AP267" s="25"/>
      <c r="AQ267" s="25"/>
      <c r="AR267" s="25"/>
      <c r="AS267" s="25"/>
      <c r="AT267" s="25">
        <v>0.5</v>
      </c>
      <c r="AU267" s="25"/>
      <c r="AV267" s="25"/>
      <c r="AW267" s="25"/>
      <c r="AX267" s="25"/>
      <c r="AY267" s="25">
        <v>1.3</v>
      </c>
      <c r="AZ267" s="25"/>
      <c r="BA267" s="25"/>
      <c r="BB267" s="25">
        <v>0.5</v>
      </c>
      <c r="BC267" s="25"/>
      <c r="BD267" s="25">
        <v>1</v>
      </c>
      <c r="BE267" s="25">
        <v>3.5</v>
      </c>
      <c r="BF267" s="25"/>
      <c r="BG267" s="25"/>
      <c r="BH267" s="25"/>
      <c r="BI267" s="25"/>
      <c r="BJ267" s="25">
        <v>2</v>
      </c>
      <c r="BK267" s="25"/>
      <c r="BL267" s="25"/>
      <c r="BM267" s="25"/>
      <c r="BN267" s="25">
        <f>IF(COUNTA(A267)=1,IF(SUM(D267:BM267)=0,"ND",SUM(D267:BM267))," ")</f>
        <v>53.39999999999999</v>
      </c>
      <c r="BO267" s="25">
        <f>COUNTA(D267:BM267)</f>
        <v>16</v>
      </c>
      <c r="BP267" s="25"/>
      <c r="BQ267" s="25"/>
      <c r="BR267" s="25"/>
      <c r="BS267" s="25"/>
      <c r="BT267" s="25"/>
      <c r="BU267" s="25"/>
      <c r="BV267" s="25"/>
      <c r="BW267" s="25"/>
      <c r="BX267" s="25"/>
      <c r="BY267" s="26">
        <v>29.5</v>
      </c>
      <c r="BZ267" s="26">
        <v>747.39</v>
      </c>
      <c r="CA267" s="26">
        <f>+BZ267-BY267</f>
        <v>717.89</v>
      </c>
      <c r="CB267" s="55">
        <v>1.2</v>
      </c>
      <c r="CC267" s="25">
        <v>2.1</v>
      </c>
      <c r="CD267" s="25">
        <v>827</v>
      </c>
      <c r="CE267" s="25">
        <v>6.67</v>
      </c>
      <c r="CF267" s="25"/>
      <c r="CG267" s="25"/>
      <c r="CH267" s="25"/>
      <c r="CI267" s="25"/>
      <c r="CJ267" s="25"/>
      <c r="CK267" s="25"/>
      <c r="CL267" s="27"/>
    </row>
    <row r="268" spans="1:90" ht="10.5" customHeight="1">
      <c r="A268" s="23" t="s">
        <v>122</v>
      </c>
      <c r="B268" s="49">
        <v>36626</v>
      </c>
      <c r="C268" s="49" t="s">
        <v>112</v>
      </c>
      <c r="D268" s="25"/>
      <c r="E268" s="25"/>
      <c r="F268" s="25">
        <v>0.7</v>
      </c>
      <c r="G268" s="25"/>
      <c r="H268" s="25"/>
      <c r="I268" s="25"/>
      <c r="J268" s="25"/>
      <c r="K268" s="25"/>
      <c r="L268" s="25"/>
      <c r="M268" s="25"/>
      <c r="N268" s="25">
        <v>0.3</v>
      </c>
      <c r="O268" s="25">
        <v>0.9</v>
      </c>
      <c r="P268" s="25"/>
      <c r="Q268" s="25"/>
      <c r="R268" s="25"/>
      <c r="S268" s="25"/>
      <c r="T268" s="25"/>
      <c r="U268" s="25"/>
      <c r="V268" s="25"/>
      <c r="W268" s="25"/>
      <c r="X268" s="25">
        <v>0.4</v>
      </c>
      <c r="Y268" s="25">
        <v>8.3</v>
      </c>
      <c r="Z268" s="25">
        <v>2.5</v>
      </c>
      <c r="AA268" s="25"/>
      <c r="AB268" s="25"/>
      <c r="AC268" s="25">
        <v>1.9</v>
      </c>
      <c r="AD268" s="25"/>
      <c r="AE268" s="25">
        <v>10</v>
      </c>
      <c r="AF268" s="25">
        <v>0.5</v>
      </c>
      <c r="AG268" s="25"/>
      <c r="AH268" s="25"/>
      <c r="AI268" s="25"/>
      <c r="AJ268" s="25"/>
      <c r="AK268" s="25"/>
      <c r="AL268" s="25"/>
      <c r="AM268" s="25">
        <v>18</v>
      </c>
      <c r="AN268" s="25"/>
      <c r="AO268" s="25"/>
      <c r="AP268" s="25"/>
      <c r="AQ268" s="25"/>
      <c r="AR268" s="25"/>
      <c r="AS268" s="25"/>
      <c r="AT268" s="25">
        <v>0.7</v>
      </c>
      <c r="AU268" s="25"/>
      <c r="AV268" s="25"/>
      <c r="AW268" s="25"/>
      <c r="AX268" s="25"/>
      <c r="AY268" s="25">
        <v>1.2</v>
      </c>
      <c r="AZ268" s="25"/>
      <c r="BA268" s="25"/>
      <c r="BB268" s="25">
        <v>0.6</v>
      </c>
      <c r="BC268" s="25"/>
      <c r="BD268" s="25">
        <v>0.8</v>
      </c>
      <c r="BE268" s="25">
        <v>2.7</v>
      </c>
      <c r="BF268" s="25"/>
      <c r="BG268" s="25"/>
      <c r="BH268" s="25"/>
      <c r="BI268" s="25"/>
      <c r="BJ268" s="25">
        <v>1.9</v>
      </c>
      <c r="BK268" s="25"/>
      <c r="BL268" s="25"/>
      <c r="BM268" s="25"/>
      <c r="BN268" s="25">
        <f>IF(COUNTA(A268)=1,IF(SUM(D268:BM268)=0,"ND",SUM(D268:BM268))," ")</f>
        <v>51.400000000000006</v>
      </c>
      <c r="BO268" s="25">
        <f>COUNTA(D268:BM268)</f>
        <v>16</v>
      </c>
      <c r="BP268" s="25"/>
      <c r="BQ268" s="25"/>
      <c r="BR268" s="25"/>
      <c r="BS268" s="25"/>
      <c r="BT268" s="25"/>
      <c r="BU268" s="25"/>
      <c r="BV268" s="25"/>
      <c r="BW268" s="25"/>
      <c r="BX268" s="25"/>
      <c r="BY268" s="26">
        <v>32</v>
      </c>
      <c r="BZ268" s="26">
        <v>747.39</v>
      </c>
      <c r="CA268" s="26">
        <f>+BZ268-BY268</f>
        <v>715.39</v>
      </c>
      <c r="CB268" s="55">
        <v>1.6</v>
      </c>
      <c r="CC268" s="25">
        <v>6.9</v>
      </c>
      <c r="CD268" s="25">
        <v>698</v>
      </c>
      <c r="CE268" s="25">
        <v>7.14</v>
      </c>
      <c r="CF268" s="25"/>
      <c r="CG268" s="25"/>
      <c r="CH268" s="25"/>
      <c r="CI268" s="25"/>
      <c r="CJ268" s="25"/>
      <c r="CK268" s="25"/>
      <c r="CL268" s="27"/>
    </row>
    <row r="269" spans="1:90" ht="10.5" customHeight="1">
      <c r="A269" s="23" t="s">
        <v>122</v>
      </c>
      <c r="B269" s="49">
        <v>36768</v>
      </c>
      <c r="C269" s="49" t="s">
        <v>112</v>
      </c>
      <c r="D269" s="25"/>
      <c r="E269" s="25"/>
      <c r="F269" s="25">
        <v>0.9</v>
      </c>
      <c r="G269" s="25"/>
      <c r="H269" s="25"/>
      <c r="I269" s="25"/>
      <c r="J269" s="25"/>
      <c r="K269" s="25"/>
      <c r="L269" s="25"/>
      <c r="M269" s="25"/>
      <c r="N269" s="25">
        <v>0.3</v>
      </c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>
        <v>12</v>
      </c>
      <c r="Z269" s="25">
        <v>1.6</v>
      </c>
      <c r="AA269" s="25"/>
      <c r="AB269" s="25"/>
      <c r="AC269" s="25">
        <v>1.2</v>
      </c>
      <c r="AD269" s="25">
        <v>0.2</v>
      </c>
      <c r="AE269" s="25">
        <v>6.1</v>
      </c>
      <c r="AF269" s="25">
        <v>0.4</v>
      </c>
      <c r="AG269" s="25"/>
      <c r="AH269" s="25"/>
      <c r="AI269" s="25"/>
      <c r="AJ269" s="25"/>
      <c r="AK269" s="25"/>
      <c r="AL269" s="25"/>
      <c r="AM269" s="25">
        <v>9.6</v>
      </c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>
        <v>1.5</v>
      </c>
      <c r="AZ269" s="25">
        <v>10</v>
      </c>
      <c r="BA269" s="25"/>
      <c r="BB269" s="25">
        <v>0.6</v>
      </c>
      <c r="BC269" s="25"/>
      <c r="BD269" s="25">
        <v>1</v>
      </c>
      <c r="BE269" s="25">
        <v>3</v>
      </c>
      <c r="BF269" s="25"/>
      <c r="BG269" s="25"/>
      <c r="BH269" s="25"/>
      <c r="BI269" s="25"/>
      <c r="BJ269" s="25">
        <v>1.1</v>
      </c>
      <c r="BK269" s="25"/>
      <c r="BL269" s="25"/>
      <c r="BM269" s="25"/>
      <c r="BN269" s="25">
        <f>IF(COUNTA(A269)=1,IF(SUM(D269:BM269)=0,"ND",SUM(D269:BM269))," ")</f>
        <v>49.5</v>
      </c>
      <c r="BO269" s="25">
        <f>COUNTA(D269:BM269)</f>
        <v>15</v>
      </c>
      <c r="BP269" s="25" t="s">
        <v>170</v>
      </c>
      <c r="BQ269" s="25" t="s">
        <v>171</v>
      </c>
      <c r="BR269" s="25" t="s">
        <v>172</v>
      </c>
      <c r="BS269" s="25" t="s">
        <v>106</v>
      </c>
      <c r="BT269" s="25">
        <v>1.1</v>
      </c>
      <c r="BU269" s="25" t="s">
        <v>170</v>
      </c>
      <c r="BV269" s="25">
        <v>0.044</v>
      </c>
      <c r="BW269" s="25" t="s">
        <v>107</v>
      </c>
      <c r="BX269" s="25" t="s">
        <v>121</v>
      </c>
      <c r="BY269" s="8">
        <v>30.74</v>
      </c>
      <c r="BZ269" s="26">
        <v>747.39</v>
      </c>
      <c r="CA269" s="26">
        <f>+BZ269-BY269</f>
        <v>716.65</v>
      </c>
      <c r="CB269" s="9">
        <v>1.6</v>
      </c>
      <c r="CC269" s="10">
        <v>1.3</v>
      </c>
      <c r="CD269" s="10">
        <v>732</v>
      </c>
      <c r="CE269" s="9">
        <v>6.27</v>
      </c>
      <c r="CF269" s="25">
        <v>4</v>
      </c>
      <c r="CG269" s="25">
        <v>590</v>
      </c>
      <c r="CH269" s="25">
        <v>95</v>
      </c>
      <c r="CI269" s="25">
        <v>21</v>
      </c>
      <c r="CJ269" s="25" t="s">
        <v>121</v>
      </c>
      <c r="CK269" s="25">
        <v>1.2</v>
      </c>
      <c r="CL269" s="27">
        <v>0.06</v>
      </c>
    </row>
    <row r="270" spans="1:90" ht="10.5" customHeight="1">
      <c r="A270" s="23" t="s">
        <v>122</v>
      </c>
      <c r="B270" s="49">
        <v>36822</v>
      </c>
      <c r="C270" s="49" t="s">
        <v>112</v>
      </c>
      <c r="D270" s="25"/>
      <c r="E270" s="25"/>
      <c r="F270" s="25">
        <v>0.5</v>
      </c>
      <c r="G270" s="25"/>
      <c r="H270" s="25"/>
      <c r="I270" s="25"/>
      <c r="J270" s="25"/>
      <c r="K270" s="25"/>
      <c r="L270" s="25"/>
      <c r="M270" s="25"/>
      <c r="N270" s="25"/>
      <c r="O270" s="25">
        <v>0.5</v>
      </c>
      <c r="P270" s="25"/>
      <c r="Q270" s="25"/>
      <c r="R270" s="25"/>
      <c r="S270" s="25"/>
      <c r="T270" s="25"/>
      <c r="U270" s="25"/>
      <c r="V270" s="25"/>
      <c r="W270" s="25"/>
      <c r="X270" s="25"/>
      <c r="Y270" s="25">
        <v>15</v>
      </c>
      <c r="Z270" s="25">
        <v>1.6</v>
      </c>
      <c r="AA270" s="25"/>
      <c r="AB270" s="25"/>
      <c r="AC270" s="25">
        <v>0.9</v>
      </c>
      <c r="AD270" s="25">
        <v>0.1</v>
      </c>
      <c r="AE270" s="25">
        <v>7.5</v>
      </c>
      <c r="AF270" s="25">
        <v>0.3</v>
      </c>
      <c r="AG270" s="25"/>
      <c r="AH270" s="25"/>
      <c r="AI270" s="25"/>
      <c r="AJ270" s="25"/>
      <c r="AK270" s="25"/>
      <c r="AL270" s="25"/>
      <c r="AM270" s="25">
        <v>11</v>
      </c>
      <c r="AN270" s="25"/>
      <c r="AO270" s="25"/>
      <c r="AP270" s="25"/>
      <c r="AQ270" s="25"/>
      <c r="AR270" s="25"/>
      <c r="AS270" s="25"/>
      <c r="AT270" s="25">
        <v>0.6</v>
      </c>
      <c r="AU270" s="25"/>
      <c r="AV270" s="25"/>
      <c r="AW270" s="25"/>
      <c r="AX270" s="25"/>
      <c r="AY270" s="25">
        <v>1.2</v>
      </c>
      <c r="AZ270" s="25"/>
      <c r="BA270" s="25"/>
      <c r="BB270" s="25">
        <v>0.6</v>
      </c>
      <c r="BC270" s="25"/>
      <c r="BD270" s="25">
        <v>0.7</v>
      </c>
      <c r="BE270" s="25">
        <v>3.9</v>
      </c>
      <c r="BF270" s="25"/>
      <c r="BG270" s="25"/>
      <c r="BH270" s="25"/>
      <c r="BI270" s="25"/>
      <c r="BJ270" s="25">
        <v>1.1</v>
      </c>
      <c r="BK270" s="25"/>
      <c r="BL270" s="25"/>
      <c r="BM270" s="25"/>
      <c r="BN270" s="25">
        <f>IF(COUNTA(A270)=1,IF(SUM(D270:BM270)=0,"ND",SUM(D270:BM270))," ")</f>
        <v>45.500000000000014</v>
      </c>
      <c r="BO270" s="25">
        <f>COUNTA(D270:BM270)</f>
        <v>15</v>
      </c>
      <c r="BP270" s="25"/>
      <c r="BQ270" s="25"/>
      <c r="BR270" s="25"/>
      <c r="BS270" s="25"/>
      <c r="BT270" s="25"/>
      <c r="BU270" s="25"/>
      <c r="BV270" s="25"/>
      <c r="BW270" s="25"/>
      <c r="BX270" s="25"/>
      <c r="BY270" s="8">
        <v>30.75</v>
      </c>
      <c r="BZ270" s="26">
        <v>747.39</v>
      </c>
      <c r="CA270" s="26">
        <f>+BZ270-BY270</f>
        <v>716.64</v>
      </c>
      <c r="CB270" s="9">
        <v>0.5</v>
      </c>
      <c r="CC270" s="10">
        <v>1.6</v>
      </c>
      <c r="CD270" s="10">
        <v>883</v>
      </c>
      <c r="CE270" s="9">
        <v>6.97</v>
      </c>
      <c r="CF270" s="25"/>
      <c r="CG270" s="25"/>
      <c r="CH270" s="25"/>
      <c r="CI270" s="25"/>
      <c r="CJ270" s="25"/>
      <c r="CK270" s="25"/>
      <c r="CL270" s="27"/>
    </row>
    <row r="271" spans="1:90" ht="10.5" customHeight="1">
      <c r="A271" s="23"/>
      <c r="B271" s="49"/>
      <c r="C271" s="49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8"/>
      <c r="BZ271" s="26"/>
      <c r="CA271" s="26"/>
      <c r="CB271" s="9"/>
      <c r="CC271" s="10"/>
      <c r="CD271" s="10"/>
      <c r="CE271" s="9"/>
      <c r="CF271" s="25"/>
      <c r="CG271" s="25"/>
      <c r="CH271" s="25"/>
      <c r="CI271" s="25"/>
      <c r="CJ271" s="25"/>
      <c r="CK271" s="25"/>
      <c r="CL271" s="27"/>
    </row>
    <row r="272" spans="1:90" ht="10.5" customHeight="1">
      <c r="A272" s="23"/>
      <c r="B272" s="49"/>
      <c r="C272" s="49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 t="str">
        <f t="shared" si="54"/>
        <v> </v>
      </c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6"/>
      <c r="BZ272" s="26"/>
      <c r="CA272" s="26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7"/>
    </row>
    <row r="273" spans="1:90" ht="10.5" customHeight="1" hidden="1">
      <c r="A273" s="23" t="s">
        <v>126</v>
      </c>
      <c r="B273" s="49">
        <v>31971</v>
      </c>
      <c r="C273" s="49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6">
        <f aca="true" t="shared" si="57" ref="BY273:BY280">IF(COUNTA(BZ273:CA273)=2,BZ273-CA273," ")</f>
        <v>5.089999999999918</v>
      </c>
      <c r="BZ273" s="26">
        <f aca="true" t="shared" si="58" ref="BZ273:BZ280">IF(COUNTA(CA273)=1,725.55," ")</f>
        <v>725.55</v>
      </c>
      <c r="CA273" s="26">
        <v>720.46</v>
      </c>
      <c r="CB273" s="25"/>
      <c r="CC273" s="25"/>
      <c r="CD273" s="25"/>
      <c r="CE273" s="25"/>
      <c r="CF273" s="25"/>
      <c r="CG273" s="25"/>
      <c r="CH273" s="25"/>
      <c r="CI273" s="25"/>
      <c r="CJ273" s="25"/>
      <c r="CK273" s="25"/>
      <c r="CL273" s="27"/>
    </row>
    <row r="274" spans="1:90" ht="10.5" customHeight="1" hidden="1">
      <c r="A274" s="23" t="s">
        <v>126</v>
      </c>
      <c r="B274" s="49">
        <v>32009</v>
      </c>
      <c r="C274" s="49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6">
        <f t="shared" si="57"/>
        <v>9.159999999999968</v>
      </c>
      <c r="BZ274" s="26">
        <f t="shared" si="58"/>
        <v>725.55</v>
      </c>
      <c r="CA274" s="26">
        <v>716.39</v>
      </c>
      <c r="CB274" s="25"/>
      <c r="CC274" s="25"/>
      <c r="CD274" s="25"/>
      <c r="CE274" s="25"/>
      <c r="CF274" s="25"/>
      <c r="CG274" s="25"/>
      <c r="CH274" s="25"/>
      <c r="CI274" s="25"/>
      <c r="CJ274" s="25"/>
      <c r="CK274" s="25"/>
      <c r="CL274" s="27"/>
    </row>
    <row r="275" spans="1:90" ht="10.5" customHeight="1" hidden="1">
      <c r="A275" s="23" t="s">
        <v>126</v>
      </c>
      <c r="B275" s="49">
        <v>32038</v>
      </c>
      <c r="C275" s="49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6">
        <f t="shared" si="57"/>
        <v>9.519999999999982</v>
      </c>
      <c r="BZ275" s="26">
        <f t="shared" si="58"/>
        <v>725.55</v>
      </c>
      <c r="CA275" s="26">
        <v>716.03</v>
      </c>
      <c r="CB275" s="25"/>
      <c r="CC275" s="25"/>
      <c r="CD275" s="25"/>
      <c r="CE275" s="25"/>
      <c r="CF275" s="25"/>
      <c r="CG275" s="25"/>
      <c r="CH275" s="25"/>
      <c r="CI275" s="25"/>
      <c r="CJ275" s="25"/>
      <c r="CK275" s="25"/>
      <c r="CL275" s="27"/>
    </row>
    <row r="276" spans="1:90" ht="10.5" customHeight="1" hidden="1">
      <c r="A276" s="23" t="s">
        <v>126</v>
      </c>
      <c r="B276" s="49">
        <v>32072</v>
      </c>
      <c r="C276" s="49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6">
        <f t="shared" si="57"/>
        <v>9.93999999999994</v>
      </c>
      <c r="BZ276" s="26">
        <f t="shared" si="58"/>
        <v>725.55</v>
      </c>
      <c r="CA276" s="26">
        <v>715.61</v>
      </c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7"/>
    </row>
    <row r="277" spans="1:90" ht="10.5" customHeight="1" hidden="1">
      <c r="A277" s="23" t="s">
        <v>126</v>
      </c>
      <c r="B277" s="49">
        <v>32381</v>
      </c>
      <c r="C277" s="49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6">
        <f t="shared" si="57"/>
        <v>10.629999999999995</v>
      </c>
      <c r="BZ277" s="26">
        <f t="shared" si="58"/>
        <v>725.55</v>
      </c>
      <c r="CA277" s="26">
        <v>714.92</v>
      </c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  <c r="CL277" s="27"/>
    </row>
    <row r="278" spans="1:90" ht="10.5" customHeight="1" hidden="1">
      <c r="A278" s="23" t="s">
        <v>126</v>
      </c>
      <c r="B278" s="49">
        <v>32468</v>
      </c>
      <c r="C278" s="49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6">
        <f t="shared" si="57"/>
        <v>10.729999999999905</v>
      </c>
      <c r="BZ278" s="26">
        <f t="shared" si="58"/>
        <v>725.55</v>
      </c>
      <c r="CA278" s="26">
        <v>714.82</v>
      </c>
      <c r="CB278" s="25"/>
      <c r="CC278" s="25"/>
      <c r="CD278" s="25"/>
      <c r="CE278" s="25"/>
      <c r="CF278" s="25"/>
      <c r="CG278" s="25"/>
      <c r="CH278" s="25"/>
      <c r="CI278" s="25"/>
      <c r="CJ278" s="25"/>
      <c r="CK278" s="25"/>
      <c r="CL278" s="27"/>
    </row>
    <row r="279" spans="1:90" ht="10.5" customHeight="1" hidden="1">
      <c r="A279" s="23" t="s">
        <v>126</v>
      </c>
      <c r="B279" s="49">
        <v>32714</v>
      </c>
      <c r="C279" s="49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>
        <v>18</v>
      </c>
      <c r="Z279" s="25">
        <v>3.6</v>
      </c>
      <c r="AA279" s="25"/>
      <c r="AB279" s="25"/>
      <c r="AC279" s="25"/>
      <c r="AD279" s="25"/>
      <c r="AE279" s="25">
        <v>11</v>
      </c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>
        <v>3.6</v>
      </c>
      <c r="AU279" s="25"/>
      <c r="AV279" s="25"/>
      <c r="AW279" s="25"/>
      <c r="AX279" s="25"/>
      <c r="AY279" s="25">
        <v>14</v>
      </c>
      <c r="AZ279" s="25"/>
      <c r="BA279" s="25"/>
      <c r="BB279" s="25">
        <v>4.2</v>
      </c>
      <c r="BC279" s="25"/>
      <c r="BD279" s="25">
        <v>0.6</v>
      </c>
      <c r="BE279" s="25">
        <v>9.7</v>
      </c>
      <c r="BF279" s="25"/>
      <c r="BG279" s="25"/>
      <c r="BH279" s="25"/>
      <c r="BI279" s="25"/>
      <c r="BJ279" s="25"/>
      <c r="BK279" s="25"/>
      <c r="BL279" s="25"/>
      <c r="BM279" s="25"/>
      <c r="BN279" s="25">
        <f>IF(COUNTA(A279)=1,IF(SUM(D279:BM279)=0,"ND",SUM(D279:BM279))," ")</f>
        <v>64.7</v>
      </c>
      <c r="BO279" s="25">
        <f aca="true" t="shared" si="59" ref="BO279:BO294">COUNTA(D279:BM279)</f>
        <v>8</v>
      </c>
      <c r="BP279" s="25" t="s">
        <v>91</v>
      </c>
      <c r="BQ279" s="25" t="s">
        <v>91</v>
      </c>
      <c r="BR279" s="25" t="s">
        <v>91</v>
      </c>
      <c r="BS279" s="25" t="s">
        <v>91</v>
      </c>
      <c r="BT279" s="25" t="s">
        <v>91</v>
      </c>
      <c r="BU279" s="25" t="s">
        <v>91</v>
      </c>
      <c r="BV279" s="25" t="s">
        <v>91</v>
      </c>
      <c r="BW279" s="25" t="s">
        <v>91</v>
      </c>
      <c r="BX279" s="25" t="s">
        <v>91</v>
      </c>
      <c r="BY279" s="26">
        <f t="shared" si="57"/>
        <v>10.329999999999927</v>
      </c>
      <c r="BZ279" s="26">
        <f t="shared" si="58"/>
        <v>725.55</v>
      </c>
      <c r="CA279" s="26">
        <v>715.22</v>
      </c>
      <c r="CB279" s="25"/>
      <c r="CC279" s="25"/>
      <c r="CD279" s="25"/>
      <c r="CE279" s="25"/>
      <c r="CF279" s="25"/>
      <c r="CG279" s="25"/>
      <c r="CH279" s="25"/>
      <c r="CI279" s="25"/>
      <c r="CJ279" s="25"/>
      <c r="CK279" s="25"/>
      <c r="CL279" s="27"/>
    </row>
    <row r="280" spans="1:90" ht="10.5" customHeight="1" hidden="1">
      <c r="A280" s="23" t="s">
        <v>126</v>
      </c>
      <c r="B280" s="49">
        <v>32820</v>
      </c>
      <c r="C280" s="49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>
        <v>18</v>
      </c>
      <c r="Z280" s="25">
        <v>0.8</v>
      </c>
      <c r="AA280" s="25"/>
      <c r="AB280" s="25"/>
      <c r="AC280" s="25"/>
      <c r="AD280" s="25"/>
      <c r="AE280" s="25">
        <v>2.5</v>
      </c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>
        <v>4.1</v>
      </c>
      <c r="AZ280" s="25"/>
      <c r="BA280" s="25"/>
      <c r="BB280" s="25">
        <v>1.1</v>
      </c>
      <c r="BC280" s="25"/>
      <c r="BD280" s="25"/>
      <c r="BE280" s="25">
        <v>0.8</v>
      </c>
      <c r="BF280" s="25"/>
      <c r="BG280" s="25"/>
      <c r="BH280" s="25"/>
      <c r="BI280" s="25"/>
      <c r="BJ280" s="25" t="s">
        <v>91</v>
      </c>
      <c r="BK280" s="25"/>
      <c r="BL280" s="25"/>
      <c r="BM280" s="25"/>
      <c r="BN280" s="25">
        <f>IF(COUNTA(A280)=1,IF(SUM(D280:BM280)=0,"ND",SUM(D280:BM280))," ")</f>
        <v>27.3</v>
      </c>
      <c r="BO280" s="25">
        <f t="shared" si="59"/>
        <v>7</v>
      </c>
      <c r="BP280" s="25"/>
      <c r="BQ280" s="25"/>
      <c r="BR280" s="25"/>
      <c r="BS280" s="25"/>
      <c r="BT280" s="25"/>
      <c r="BU280" s="25"/>
      <c r="BV280" s="25"/>
      <c r="BW280" s="25"/>
      <c r="BX280" s="25"/>
      <c r="BY280" s="26">
        <f t="shared" si="57"/>
        <v>10.829999999999927</v>
      </c>
      <c r="BZ280" s="26">
        <f t="shared" si="58"/>
        <v>725.55</v>
      </c>
      <c r="CA280" s="26">
        <v>714.72</v>
      </c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7"/>
    </row>
    <row r="281" spans="1:90" ht="10.5" customHeight="1" hidden="1">
      <c r="A281" s="23" t="s">
        <v>126</v>
      </c>
      <c r="B281" s="18">
        <v>32981</v>
      </c>
      <c r="C281" s="49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>
        <v>28</v>
      </c>
      <c r="Z281" s="25">
        <v>3.1</v>
      </c>
      <c r="AA281" s="25"/>
      <c r="AB281" s="25"/>
      <c r="AC281" s="25"/>
      <c r="AD281" s="25"/>
      <c r="AE281" s="25">
        <v>9.7</v>
      </c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>
        <v>1.9</v>
      </c>
      <c r="AU281" s="25"/>
      <c r="AV281" s="25"/>
      <c r="AW281" s="25"/>
      <c r="AX281" s="25"/>
      <c r="AY281" s="25">
        <v>9.3</v>
      </c>
      <c r="AZ281" s="25"/>
      <c r="BA281" s="25"/>
      <c r="BB281" s="25">
        <v>3.9</v>
      </c>
      <c r="BC281" s="25"/>
      <c r="BD281" s="25">
        <v>1.1</v>
      </c>
      <c r="BE281" s="25">
        <v>5.5</v>
      </c>
      <c r="BF281" s="25"/>
      <c r="BG281" s="25"/>
      <c r="BH281" s="25"/>
      <c r="BI281" s="25"/>
      <c r="BJ281" s="25" t="s">
        <v>91</v>
      </c>
      <c r="BK281" s="25"/>
      <c r="BL281" s="25"/>
      <c r="BM281" s="25"/>
      <c r="BN281" s="25">
        <f>IF(COUNTA(A281)=1,IF(SUM(D281:BM281)=0,"ND",SUM(D281:BM281))," ")</f>
        <v>62.5</v>
      </c>
      <c r="BO281" s="25">
        <f t="shared" si="59"/>
        <v>9</v>
      </c>
      <c r="BP281" s="25"/>
      <c r="BQ281" s="25"/>
      <c r="BR281" s="25"/>
      <c r="BS281" s="25"/>
      <c r="BT281" s="25"/>
      <c r="BU281" s="25"/>
      <c r="BV281" s="25"/>
      <c r="BW281" s="25"/>
      <c r="BX281" s="25"/>
      <c r="BY281" s="26">
        <f aca="true" t="shared" si="60" ref="BY281:BY294">IF(COUNTA(BZ281:CA281)=2,BZ281-CA281," ")</f>
        <v>11.059999999999945</v>
      </c>
      <c r="BZ281" s="26">
        <f aca="true" t="shared" si="61" ref="BZ281:BZ294">IF(COUNTA(CA281)=1,725.55," ")</f>
        <v>725.55</v>
      </c>
      <c r="CA281" s="26">
        <v>714.49</v>
      </c>
      <c r="CB281" s="25"/>
      <c r="CC281" s="25"/>
      <c r="CD281" s="25"/>
      <c r="CE281" s="25"/>
      <c r="CF281" s="25"/>
      <c r="CG281" s="25"/>
      <c r="CH281" s="25"/>
      <c r="CI281" s="25"/>
      <c r="CJ281" s="25"/>
      <c r="CK281" s="25"/>
      <c r="CL281" s="27"/>
    </row>
    <row r="282" spans="1:90" ht="10.5" customHeight="1" hidden="1">
      <c r="A282" s="23" t="s">
        <v>126</v>
      </c>
      <c r="B282" s="18">
        <v>33078</v>
      </c>
      <c r="C282" s="49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>
        <v>10</v>
      </c>
      <c r="Z282" s="25">
        <v>1.7</v>
      </c>
      <c r="AA282" s="25"/>
      <c r="AB282" s="25"/>
      <c r="AC282" s="25"/>
      <c r="AD282" s="25"/>
      <c r="AE282" s="25">
        <v>3.8</v>
      </c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>
        <v>6.4</v>
      </c>
      <c r="AZ282" s="25"/>
      <c r="BA282" s="25"/>
      <c r="BB282" s="25">
        <v>2.3</v>
      </c>
      <c r="BC282" s="25"/>
      <c r="BD282" s="25"/>
      <c r="BE282" s="25">
        <v>5.3</v>
      </c>
      <c r="BF282" s="25"/>
      <c r="BG282" s="25"/>
      <c r="BH282" s="25"/>
      <c r="BI282" s="25"/>
      <c r="BJ282" s="25" t="s">
        <v>91</v>
      </c>
      <c r="BK282" s="25"/>
      <c r="BL282" s="25"/>
      <c r="BM282" s="25"/>
      <c r="BN282" s="25">
        <f>IF(COUNTA(A282)=1,IF(SUM(D282:BM282)=0,"ND",SUM(D282:BM282))," ")</f>
        <v>29.5</v>
      </c>
      <c r="BO282" s="25">
        <f t="shared" si="59"/>
        <v>7</v>
      </c>
      <c r="BP282" s="25" t="s">
        <v>91</v>
      </c>
      <c r="BQ282" s="25" t="s">
        <v>91</v>
      </c>
      <c r="BR282" s="25">
        <v>1</v>
      </c>
      <c r="BS282" s="25" t="s">
        <v>91</v>
      </c>
      <c r="BT282" s="25" t="s">
        <v>91</v>
      </c>
      <c r="BU282" s="25" t="s">
        <v>91</v>
      </c>
      <c r="BV282" s="25" t="s">
        <v>91</v>
      </c>
      <c r="BW282" s="25" t="s">
        <v>91</v>
      </c>
      <c r="BX282" s="25" t="s">
        <v>91</v>
      </c>
      <c r="BY282" s="26">
        <f t="shared" si="60"/>
        <v>10.069999999999936</v>
      </c>
      <c r="BZ282" s="26">
        <f t="shared" si="61"/>
        <v>725.55</v>
      </c>
      <c r="CA282" s="26">
        <v>715.48</v>
      </c>
      <c r="CB282" s="25"/>
      <c r="CC282" s="25"/>
      <c r="CD282" s="25"/>
      <c r="CE282" s="25"/>
      <c r="CF282" s="25"/>
      <c r="CG282" s="25"/>
      <c r="CH282" s="25"/>
      <c r="CI282" s="25"/>
      <c r="CJ282" s="25"/>
      <c r="CK282" s="25"/>
      <c r="CL282" s="27"/>
    </row>
    <row r="283" spans="1:90" ht="10.5" customHeight="1" hidden="1">
      <c r="A283" s="23" t="s">
        <v>126</v>
      </c>
      <c r="B283" s="18">
        <v>33190</v>
      </c>
      <c r="C283" s="49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>
        <v>5.2</v>
      </c>
      <c r="Z283" s="25">
        <v>0.6</v>
      </c>
      <c r="AA283" s="25"/>
      <c r="AB283" s="25"/>
      <c r="AC283" s="25"/>
      <c r="AD283" s="25"/>
      <c r="AE283" s="25">
        <v>2</v>
      </c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>
        <v>3.3</v>
      </c>
      <c r="AZ283" s="25"/>
      <c r="BA283" s="25"/>
      <c r="BB283" s="25">
        <v>1</v>
      </c>
      <c r="BC283" s="25"/>
      <c r="BD283" s="25"/>
      <c r="BE283" s="25">
        <v>4.5</v>
      </c>
      <c r="BF283" s="25"/>
      <c r="BG283" s="25"/>
      <c r="BH283" s="25"/>
      <c r="BI283" s="25"/>
      <c r="BJ283" s="25" t="s">
        <v>91</v>
      </c>
      <c r="BK283" s="25"/>
      <c r="BL283" s="25"/>
      <c r="BM283" s="25"/>
      <c r="BN283" s="25">
        <f aca="true" t="shared" si="62" ref="BN283:BN313">IF(COUNTA(A283)=1,IF(SUM(D283:BM283)=0,"ND",SUM(D283:BM283))," ")</f>
        <v>16.6</v>
      </c>
      <c r="BO283" s="25">
        <f t="shared" si="59"/>
        <v>7</v>
      </c>
      <c r="BP283" s="25"/>
      <c r="BQ283" s="25"/>
      <c r="BR283" s="25"/>
      <c r="BS283" s="25"/>
      <c r="BT283" s="25"/>
      <c r="BU283" s="25"/>
      <c r="BV283" s="25"/>
      <c r="BW283" s="25"/>
      <c r="BX283" s="25"/>
      <c r="BY283" s="26">
        <f t="shared" si="60"/>
        <v>10.339999999999918</v>
      </c>
      <c r="BZ283" s="26">
        <f t="shared" si="61"/>
        <v>725.55</v>
      </c>
      <c r="CA283" s="26">
        <v>715.21</v>
      </c>
      <c r="CB283" s="25"/>
      <c r="CC283" s="25"/>
      <c r="CD283" s="25"/>
      <c r="CE283" s="25"/>
      <c r="CF283" s="25"/>
      <c r="CG283" s="25"/>
      <c r="CH283" s="25"/>
      <c r="CI283" s="25"/>
      <c r="CJ283" s="25"/>
      <c r="CK283" s="25"/>
      <c r="CL283" s="27"/>
    </row>
    <row r="284" spans="1:90" ht="10.5" customHeight="1" hidden="1">
      <c r="A284" s="23" t="s">
        <v>126</v>
      </c>
      <c r="B284" s="18">
        <v>33347</v>
      </c>
      <c r="C284" s="49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>
        <v>18</v>
      </c>
      <c r="Z284" s="25">
        <v>2</v>
      </c>
      <c r="AA284" s="25"/>
      <c r="AB284" s="25"/>
      <c r="AC284" s="25"/>
      <c r="AD284" s="25"/>
      <c r="AE284" s="25">
        <v>6.5</v>
      </c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>
        <v>1.1</v>
      </c>
      <c r="AU284" s="25"/>
      <c r="AV284" s="25"/>
      <c r="AW284" s="25"/>
      <c r="AX284" s="25"/>
      <c r="AY284" s="25">
        <v>8.2</v>
      </c>
      <c r="AZ284" s="25"/>
      <c r="BA284" s="25"/>
      <c r="BB284" s="25">
        <v>4.3</v>
      </c>
      <c r="BC284" s="25"/>
      <c r="BD284" s="25"/>
      <c r="BE284" s="25">
        <v>9</v>
      </c>
      <c r="BF284" s="25"/>
      <c r="BG284" s="25"/>
      <c r="BH284" s="25"/>
      <c r="BI284" s="25"/>
      <c r="BJ284" s="25" t="s">
        <v>91</v>
      </c>
      <c r="BK284" s="25"/>
      <c r="BL284" s="25"/>
      <c r="BM284" s="25"/>
      <c r="BN284" s="25">
        <f t="shared" si="62"/>
        <v>49.099999999999994</v>
      </c>
      <c r="BO284" s="25">
        <f t="shared" si="59"/>
        <v>8</v>
      </c>
      <c r="BP284" s="25"/>
      <c r="BQ284" s="25"/>
      <c r="BR284" s="25"/>
      <c r="BS284" s="25"/>
      <c r="BT284" s="25"/>
      <c r="BU284" s="25"/>
      <c r="BV284" s="25"/>
      <c r="BW284" s="25"/>
      <c r="BX284" s="25"/>
      <c r="BY284" s="26">
        <f t="shared" si="60"/>
        <v>9.319999999999936</v>
      </c>
      <c r="BZ284" s="26">
        <f t="shared" si="61"/>
        <v>725.55</v>
      </c>
      <c r="CA284" s="26">
        <v>716.23</v>
      </c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7"/>
    </row>
    <row r="285" spans="1:90" ht="10.5" customHeight="1" hidden="1">
      <c r="A285" s="23" t="s">
        <v>126</v>
      </c>
      <c r="B285" s="18">
        <v>33448</v>
      </c>
      <c r="C285" s="49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>
        <v>6.8</v>
      </c>
      <c r="Z285" s="25">
        <v>0.7</v>
      </c>
      <c r="AA285" s="25"/>
      <c r="AB285" s="25"/>
      <c r="AC285" s="25"/>
      <c r="AD285" s="25"/>
      <c r="AE285" s="25">
        <v>3</v>
      </c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>
        <v>1.5</v>
      </c>
      <c r="AU285" s="25"/>
      <c r="AV285" s="25"/>
      <c r="AW285" s="25"/>
      <c r="AX285" s="25"/>
      <c r="AY285" s="25">
        <v>3.2</v>
      </c>
      <c r="AZ285" s="25"/>
      <c r="BA285" s="25"/>
      <c r="BB285" s="25">
        <v>2.6</v>
      </c>
      <c r="BC285" s="25"/>
      <c r="BD285" s="25"/>
      <c r="BE285" s="25">
        <v>3.8</v>
      </c>
      <c r="BF285" s="25"/>
      <c r="BG285" s="25"/>
      <c r="BH285" s="25"/>
      <c r="BI285" s="25"/>
      <c r="BJ285" s="25" t="s">
        <v>91</v>
      </c>
      <c r="BK285" s="25"/>
      <c r="BL285" s="25"/>
      <c r="BM285" s="25"/>
      <c r="BN285" s="25">
        <f t="shared" si="62"/>
        <v>21.6</v>
      </c>
      <c r="BO285" s="25">
        <f t="shared" si="59"/>
        <v>8</v>
      </c>
      <c r="BP285" s="25" t="s">
        <v>91</v>
      </c>
      <c r="BQ285" s="25" t="s">
        <v>91</v>
      </c>
      <c r="BR285" s="25">
        <v>29</v>
      </c>
      <c r="BS285" s="25" t="s">
        <v>91</v>
      </c>
      <c r="BT285" s="25">
        <v>2.2</v>
      </c>
      <c r="BU285" s="25" t="s">
        <v>91</v>
      </c>
      <c r="BV285" s="25">
        <v>0.056</v>
      </c>
      <c r="BW285" s="25" t="s">
        <v>91</v>
      </c>
      <c r="BX285" s="25">
        <v>0.067</v>
      </c>
      <c r="BY285" s="26" t="str">
        <f t="shared" si="60"/>
        <v> </v>
      </c>
      <c r="BZ285" s="26" t="str">
        <f t="shared" si="61"/>
        <v> </v>
      </c>
      <c r="CA285" s="26"/>
      <c r="CB285" s="25"/>
      <c r="CC285" s="25"/>
      <c r="CD285" s="25"/>
      <c r="CE285" s="25"/>
      <c r="CF285" s="25"/>
      <c r="CG285" s="25"/>
      <c r="CH285" s="25"/>
      <c r="CI285" s="25"/>
      <c r="CJ285" s="25"/>
      <c r="CK285" s="25"/>
      <c r="CL285" s="27"/>
    </row>
    <row r="286" spans="1:90" ht="10.5" customHeight="1" hidden="1">
      <c r="A286" s="23" t="s">
        <v>126</v>
      </c>
      <c r="B286" s="18">
        <v>33557</v>
      </c>
      <c r="C286" s="49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>
        <v>6.2</v>
      </c>
      <c r="Z286" s="25">
        <v>1.5</v>
      </c>
      <c r="AA286" s="25"/>
      <c r="AB286" s="25"/>
      <c r="AC286" s="25"/>
      <c r="AD286" s="25"/>
      <c r="AE286" s="25">
        <v>9.5</v>
      </c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>
        <v>4</v>
      </c>
      <c r="AU286" s="25"/>
      <c r="AV286" s="25"/>
      <c r="AW286" s="25"/>
      <c r="AX286" s="25"/>
      <c r="AY286" s="25">
        <v>3.8</v>
      </c>
      <c r="AZ286" s="25"/>
      <c r="BA286" s="25"/>
      <c r="BB286" s="25">
        <v>4.1</v>
      </c>
      <c r="BC286" s="25"/>
      <c r="BD286" s="25"/>
      <c r="BE286" s="25">
        <v>5.7</v>
      </c>
      <c r="BF286" s="25"/>
      <c r="BG286" s="25"/>
      <c r="BH286" s="25"/>
      <c r="BI286" s="25"/>
      <c r="BJ286" s="25" t="s">
        <v>91</v>
      </c>
      <c r="BK286" s="25"/>
      <c r="BL286" s="25"/>
      <c r="BM286" s="25"/>
      <c r="BN286" s="25">
        <f t="shared" si="62"/>
        <v>34.800000000000004</v>
      </c>
      <c r="BO286" s="25">
        <f t="shared" si="59"/>
        <v>8</v>
      </c>
      <c r="BP286" s="25"/>
      <c r="BQ286" s="25"/>
      <c r="BR286" s="25"/>
      <c r="BS286" s="25"/>
      <c r="BT286" s="25"/>
      <c r="BU286" s="25"/>
      <c r="BV286" s="25"/>
      <c r="BW286" s="25"/>
      <c r="BX286" s="25"/>
      <c r="BY286" s="26" t="str">
        <f t="shared" si="60"/>
        <v> </v>
      </c>
      <c r="BZ286" s="26" t="str">
        <f t="shared" si="61"/>
        <v> </v>
      </c>
      <c r="CA286" s="26"/>
      <c r="CB286" s="25"/>
      <c r="CC286" s="25"/>
      <c r="CD286" s="25"/>
      <c r="CE286" s="25"/>
      <c r="CF286" s="25"/>
      <c r="CG286" s="25"/>
      <c r="CH286" s="25"/>
      <c r="CI286" s="25"/>
      <c r="CJ286" s="25"/>
      <c r="CK286" s="25"/>
      <c r="CL286" s="27"/>
    </row>
    <row r="287" spans="1:90" ht="10.5" customHeight="1" hidden="1">
      <c r="A287" s="23" t="s">
        <v>126</v>
      </c>
      <c r="B287" s="18">
        <v>33715</v>
      </c>
      <c r="C287" s="49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>
        <v>8.5</v>
      </c>
      <c r="Z287" s="25">
        <v>1</v>
      </c>
      <c r="AA287" s="25"/>
      <c r="AB287" s="25"/>
      <c r="AC287" s="25"/>
      <c r="AD287" s="25"/>
      <c r="AE287" s="25">
        <v>11</v>
      </c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>
        <v>1.9</v>
      </c>
      <c r="AU287" s="25"/>
      <c r="AV287" s="25"/>
      <c r="AW287" s="25"/>
      <c r="AX287" s="25"/>
      <c r="AY287" s="25">
        <v>1.1</v>
      </c>
      <c r="AZ287" s="25"/>
      <c r="BA287" s="25"/>
      <c r="BB287" s="25">
        <v>1.4</v>
      </c>
      <c r="BC287" s="25"/>
      <c r="BD287" s="25"/>
      <c r="BE287" s="25">
        <v>2.2</v>
      </c>
      <c r="BF287" s="25"/>
      <c r="BG287" s="25"/>
      <c r="BH287" s="25"/>
      <c r="BI287" s="25"/>
      <c r="BJ287" s="25" t="s">
        <v>91</v>
      </c>
      <c r="BK287" s="25"/>
      <c r="BL287" s="25"/>
      <c r="BM287" s="25"/>
      <c r="BN287" s="25">
        <f t="shared" si="62"/>
        <v>27.099999999999998</v>
      </c>
      <c r="BO287" s="25">
        <f t="shared" si="59"/>
        <v>8</v>
      </c>
      <c r="BP287" s="25"/>
      <c r="BQ287" s="25"/>
      <c r="BR287" s="25"/>
      <c r="BS287" s="25"/>
      <c r="BT287" s="25"/>
      <c r="BU287" s="25"/>
      <c r="BV287" s="25"/>
      <c r="BW287" s="25"/>
      <c r="BX287" s="25"/>
      <c r="BY287" s="26">
        <f t="shared" si="60"/>
        <v>8.42999999999995</v>
      </c>
      <c r="BZ287" s="26">
        <f t="shared" si="61"/>
        <v>725.55</v>
      </c>
      <c r="CA287" s="26">
        <v>717.12</v>
      </c>
      <c r="CB287" s="25"/>
      <c r="CC287" s="25"/>
      <c r="CD287" s="25"/>
      <c r="CE287" s="25"/>
      <c r="CF287" s="25"/>
      <c r="CG287" s="25"/>
      <c r="CH287" s="25"/>
      <c r="CI287" s="25"/>
      <c r="CJ287" s="25"/>
      <c r="CK287" s="25"/>
      <c r="CL287" s="27"/>
    </row>
    <row r="288" spans="1:90" ht="10.5" customHeight="1" hidden="1">
      <c r="A288" s="23" t="s">
        <v>126</v>
      </c>
      <c r="B288" s="18">
        <v>33795</v>
      </c>
      <c r="C288" s="49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>
        <v>7.8</v>
      </c>
      <c r="Z288" s="25">
        <v>2.6</v>
      </c>
      <c r="AA288" s="25"/>
      <c r="AB288" s="25"/>
      <c r="AC288" s="25"/>
      <c r="AD288" s="25"/>
      <c r="AE288" s="25">
        <v>13</v>
      </c>
      <c r="AF288" s="25"/>
      <c r="AG288" s="25"/>
      <c r="AH288" s="25"/>
      <c r="AI288" s="25"/>
      <c r="AJ288" s="25"/>
      <c r="AK288" s="25"/>
      <c r="AL288" s="25"/>
      <c r="AM288" s="25">
        <v>0.9</v>
      </c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>
        <v>4.3</v>
      </c>
      <c r="AZ288" s="25"/>
      <c r="BA288" s="25"/>
      <c r="BB288" s="25">
        <v>3.8</v>
      </c>
      <c r="BC288" s="25"/>
      <c r="BD288" s="25">
        <v>0.8</v>
      </c>
      <c r="BE288" s="25">
        <v>4.4</v>
      </c>
      <c r="BF288" s="25"/>
      <c r="BG288" s="25"/>
      <c r="BH288" s="25"/>
      <c r="BI288" s="25"/>
      <c r="BJ288" s="25" t="s">
        <v>91</v>
      </c>
      <c r="BK288" s="25"/>
      <c r="BL288" s="25"/>
      <c r="BM288" s="25"/>
      <c r="BN288" s="25">
        <f t="shared" si="62"/>
        <v>37.599999999999994</v>
      </c>
      <c r="BO288" s="25">
        <f t="shared" si="59"/>
        <v>9</v>
      </c>
      <c r="BP288" s="25" t="s">
        <v>91</v>
      </c>
      <c r="BQ288" s="25" t="s">
        <v>91</v>
      </c>
      <c r="BR288" s="25" t="s">
        <v>91</v>
      </c>
      <c r="BS288" s="25" t="s">
        <v>91</v>
      </c>
      <c r="BT288" s="25" t="s">
        <v>91</v>
      </c>
      <c r="BU288" s="25" t="s">
        <v>91</v>
      </c>
      <c r="BV288" s="25" t="s">
        <v>91</v>
      </c>
      <c r="BW288" s="25" t="s">
        <v>91</v>
      </c>
      <c r="BX288" s="25">
        <v>0.009</v>
      </c>
      <c r="BY288" s="26" t="str">
        <f t="shared" si="60"/>
        <v> </v>
      </c>
      <c r="BZ288" s="26" t="str">
        <f t="shared" si="61"/>
        <v> </v>
      </c>
      <c r="CA288" s="26"/>
      <c r="CB288" s="25"/>
      <c r="CC288" s="25"/>
      <c r="CD288" s="25"/>
      <c r="CE288" s="25"/>
      <c r="CF288" s="25"/>
      <c r="CG288" s="25"/>
      <c r="CH288" s="25"/>
      <c r="CI288" s="25"/>
      <c r="CJ288" s="25"/>
      <c r="CK288" s="25"/>
      <c r="CL288" s="27"/>
    </row>
    <row r="289" spans="1:90" ht="10.5" customHeight="1" hidden="1">
      <c r="A289" s="23" t="s">
        <v>126</v>
      </c>
      <c r="B289" s="18">
        <v>33904</v>
      </c>
      <c r="C289" s="49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>
        <v>3</v>
      </c>
      <c r="Z289" s="25">
        <v>3.3</v>
      </c>
      <c r="AA289" s="25"/>
      <c r="AB289" s="25"/>
      <c r="AC289" s="25">
        <v>1.1</v>
      </c>
      <c r="AD289" s="25"/>
      <c r="AE289" s="25">
        <v>15</v>
      </c>
      <c r="AF289" s="25"/>
      <c r="AG289" s="25"/>
      <c r="AH289" s="25"/>
      <c r="AI289" s="25"/>
      <c r="AJ289" s="25"/>
      <c r="AK289" s="25"/>
      <c r="AL289" s="25"/>
      <c r="AM289" s="25">
        <v>1.3</v>
      </c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>
        <v>5.4</v>
      </c>
      <c r="AZ289" s="25"/>
      <c r="BA289" s="25"/>
      <c r="BB289" s="25">
        <v>4.1</v>
      </c>
      <c r="BC289" s="25"/>
      <c r="BD289" s="25">
        <v>1</v>
      </c>
      <c r="BE289" s="25">
        <v>3.4</v>
      </c>
      <c r="BF289" s="25"/>
      <c r="BG289" s="25"/>
      <c r="BH289" s="25"/>
      <c r="BI289" s="25"/>
      <c r="BJ289" s="25" t="s">
        <v>91</v>
      </c>
      <c r="BK289" s="25"/>
      <c r="BL289" s="25"/>
      <c r="BM289" s="25"/>
      <c r="BN289" s="25">
        <f t="shared" si="62"/>
        <v>37.6</v>
      </c>
      <c r="BO289" s="25">
        <f t="shared" si="59"/>
        <v>10</v>
      </c>
      <c r="BP289" s="25"/>
      <c r="BQ289" s="25"/>
      <c r="BR289" s="25"/>
      <c r="BS289" s="25"/>
      <c r="BT289" s="25"/>
      <c r="BU289" s="25"/>
      <c r="BV289" s="25"/>
      <c r="BW289" s="25"/>
      <c r="BX289" s="25"/>
      <c r="BY289" s="26">
        <f t="shared" si="60"/>
        <v>8.419999999999959</v>
      </c>
      <c r="BZ289" s="26">
        <f t="shared" si="61"/>
        <v>725.55</v>
      </c>
      <c r="CA289" s="26">
        <v>717.13</v>
      </c>
      <c r="CB289" s="25"/>
      <c r="CC289" s="25"/>
      <c r="CD289" s="25"/>
      <c r="CE289" s="25"/>
      <c r="CF289" s="25"/>
      <c r="CG289" s="25"/>
      <c r="CH289" s="25"/>
      <c r="CI289" s="25"/>
      <c r="CJ289" s="25"/>
      <c r="CK289" s="25"/>
      <c r="CL289" s="27"/>
    </row>
    <row r="290" spans="1:90" ht="10.5" customHeight="1" hidden="1">
      <c r="A290" s="23" t="s">
        <v>126</v>
      </c>
      <c r="B290" s="49">
        <v>34095</v>
      </c>
      <c r="C290" s="49" t="s">
        <v>96</v>
      </c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>
        <v>1.1</v>
      </c>
      <c r="P290" s="25"/>
      <c r="Q290" s="25"/>
      <c r="R290" s="25"/>
      <c r="S290" s="25"/>
      <c r="T290" s="25"/>
      <c r="U290" s="25"/>
      <c r="V290" s="25"/>
      <c r="W290" s="25"/>
      <c r="X290" s="25"/>
      <c r="Y290" s="25">
        <v>8.2</v>
      </c>
      <c r="Z290" s="25">
        <v>12</v>
      </c>
      <c r="AA290" s="25"/>
      <c r="AB290" s="25">
        <v>0.6</v>
      </c>
      <c r="AC290" s="25">
        <v>5.2</v>
      </c>
      <c r="AD290" s="25"/>
      <c r="AE290" s="25">
        <v>22</v>
      </c>
      <c r="AF290" s="25"/>
      <c r="AG290" s="25"/>
      <c r="AH290" s="25"/>
      <c r="AI290" s="25"/>
      <c r="AJ290" s="25"/>
      <c r="AK290" s="25"/>
      <c r="AL290" s="25"/>
      <c r="AM290" s="25">
        <v>4.4</v>
      </c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>
        <v>13</v>
      </c>
      <c r="AZ290" s="25"/>
      <c r="BA290" s="25"/>
      <c r="BB290" s="25">
        <v>9.2</v>
      </c>
      <c r="BC290" s="25"/>
      <c r="BD290" s="25">
        <v>4.1</v>
      </c>
      <c r="BE290" s="25">
        <v>6.4</v>
      </c>
      <c r="BF290" s="25"/>
      <c r="BG290" s="25"/>
      <c r="BH290" s="25"/>
      <c r="BI290" s="25"/>
      <c r="BJ290" s="25">
        <v>2.4</v>
      </c>
      <c r="BK290" s="25"/>
      <c r="BL290" s="25"/>
      <c r="BM290" s="25"/>
      <c r="BN290" s="25">
        <f t="shared" si="62"/>
        <v>88.60000000000001</v>
      </c>
      <c r="BO290" s="25">
        <f t="shared" si="59"/>
        <v>12</v>
      </c>
      <c r="BP290" s="25"/>
      <c r="BQ290" s="25"/>
      <c r="BR290" s="25"/>
      <c r="BS290" s="25"/>
      <c r="BT290" s="25"/>
      <c r="BU290" s="25"/>
      <c r="BV290" s="25"/>
      <c r="BW290" s="25"/>
      <c r="BX290" s="25"/>
      <c r="BY290" s="26">
        <f t="shared" si="60"/>
        <v>7.939999999999941</v>
      </c>
      <c r="BZ290" s="26">
        <f t="shared" si="61"/>
        <v>725.55</v>
      </c>
      <c r="CA290" s="26">
        <v>717.61</v>
      </c>
      <c r="CB290" s="25"/>
      <c r="CC290" s="25"/>
      <c r="CD290" s="25"/>
      <c r="CE290" s="25"/>
      <c r="CF290" s="25"/>
      <c r="CG290" s="25"/>
      <c r="CH290" s="25"/>
      <c r="CI290" s="25"/>
      <c r="CJ290" s="25"/>
      <c r="CK290" s="25"/>
      <c r="CL290" s="27"/>
    </row>
    <row r="291" spans="1:90" ht="10.5" customHeight="1" hidden="1">
      <c r="A291" s="23" t="s">
        <v>126</v>
      </c>
      <c r="B291" s="49">
        <v>34176</v>
      </c>
      <c r="C291" s="49" t="s">
        <v>96</v>
      </c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>
        <v>15</v>
      </c>
      <c r="Z291" s="25">
        <v>14</v>
      </c>
      <c r="AA291" s="25"/>
      <c r="AB291" s="25"/>
      <c r="AC291" s="25">
        <v>10</v>
      </c>
      <c r="AD291" s="25"/>
      <c r="AE291" s="25">
        <v>24</v>
      </c>
      <c r="AF291" s="25">
        <v>0.8</v>
      </c>
      <c r="AG291" s="25"/>
      <c r="AH291" s="25"/>
      <c r="AI291" s="25"/>
      <c r="AJ291" s="25"/>
      <c r="AK291" s="25"/>
      <c r="AL291" s="25"/>
      <c r="AM291" s="25">
        <v>7.9</v>
      </c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>
        <v>15</v>
      </c>
      <c r="AZ291" s="25"/>
      <c r="BA291" s="25"/>
      <c r="BB291" s="25">
        <v>9.5</v>
      </c>
      <c r="BC291" s="25"/>
      <c r="BD291" s="25">
        <v>4.1</v>
      </c>
      <c r="BE291" s="25">
        <v>11</v>
      </c>
      <c r="BF291" s="25"/>
      <c r="BG291" s="25"/>
      <c r="BH291" s="25"/>
      <c r="BI291" s="25"/>
      <c r="BJ291" s="25">
        <v>7.7</v>
      </c>
      <c r="BK291" s="25"/>
      <c r="BL291" s="25"/>
      <c r="BM291" s="25"/>
      <c r="BN291" s="25">
        <f t="shared" si="62"/>
        <v>119</v>
      </c>
      <c r="BO291" s="25">
        <f t="shared" si="59"/>
        <v>11</v>
      </c>
      <c r="BP291" s="25" t="s">
        <v>91</v>
      </c>
      <c r="BQ291" s="25">
        <v>13</v>
      </c>
      <c r="BR291" s="25" t="s">
        <v>91</v>
      </c>
      <c r="BS291" s="25" t="s">
        <v>91</v>
      </c>
      <c r="BT291" s="25">
        <v>0.11</v>
      </c>
      <c r="BU291" s="25" t="s">
        <v>91</v>
      </c>
      <c r="BV291" s="25" t="s">
        <v>91</v>
      </c>
      <c r="BW291" s="25" t="s">
        <v>91</v>
      </c>
      <c r="BX291" s="25">
        <v>0.063</v>
      </c>
      <c r="BY291" s="26">
        <f t="shared" si="60"/>
        <v>7.1200000000000045</v>
      </c>
      <c r="BZ291" s="26">
        <f t="shared" si="61"/>
        <v>725.55</v>
      </c>
      <c r="CA291" s="26">
        <v>718.43</v>
      </c>
      <c r="CB291" s="25"/>
      <c r="CC291" s="25"/>
      <c r="CD291" s="25"/>
      <c r="CE291" s="25"/>
      <c r="CF291" s="25"/>
      <c r="CG291" s="25"/>
      <c r="CH291" s="25"/>
      <c r="CI291" s="25"/>
      <c r="CJ291" s="25"/>
      <c r="CK291" s="25"/>
      <c r="CL291" s="27"/>
    </row>
    <row r="292" spans="1:90" ht="10.5" customHeight="1" hidden="1">
      <c r="A292" s="23" t="s">
        <v>126</v>
      </c>
      <c r="B292" s="49">
        <v>34254</v>
      </c>
      <c r="C292" s="49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>
        <v>1.5</v>
      </c>
      <c r="R292" s="25"/>
      <c r="S292" s="25"/>
      <c r="T292" s="25"/>
      <c r="U292" s="25"/>
      <c r="V292" s="25"/>
      <c r="W292" s="25"/>
      <c r="X292" s="25"/>
      <c r="Y292" s="25">
        <v>1.6</v>
      </c>
      <c r="Z292" s="25">
        <v>4.7</v>
      </c>
      <c r="AA292" s="25"/>
      <c r="AB292" s="25"/>
      <c r="AC292" s="25">
        <v>2.4</v>
      </c>
      <c r="AD292" s="25"/>
      <c r="AE292" s="25">
        <v>5.7</v>
      </c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>
        <v>4</v>
      </c>
      <c r="AZ292" s="25"/>
      <c r="BA292" s="25"/>
      <c r="BB292" s="25">
        <v>2.6</v>
      </c>
      <c r="BC292" s="25"/>
      <c r="BD292" s="25">
        <v>2</v>
      </c>
      <c r="BE292" s="25">
        <v>1.6</v>
      </c>
      <c r="BF292" s="25"/>
      <c r="BG292" s="25"/>
      <c r="BH292" s="25"/>
      <c r="BI292" s="25"/>
      <c r="BJ292" s="25">
        <v>1.2</v>
      </c>
      <c r="BK292" s="25"/>
      <c r="BL292" s="25"/>
      <c r="BM292" s="25"/>
      <c r="BN292" s="25">
        <f t="shared" si="62"/>
        <v>27.300000000000004</v>
      </c>
      <c r="BO292" s="25">
        <f t="shared" si="59"/>
        <v>10</v>
      </c>
      <c r="BP292" s="25"/>
      <c r="BQ292" s="25"/>
      <c r="BR292" s="25"/>
      <c r="BS292" s="25"/>
      <c r="BT292" s="25"/>
      <c r="BU292" s="25"/>
      <c r="BV292" s="25"/>
      <c r="BW292" s="25"/>
      <c r="BX292" s="25"/>
      <c r="BY292" s="26">
        <f t="shared" si="60"/>
        <v>7.42999999999995</v>
      </c>
      <c r="BZ292" s="26">
        <f t="shared" si="61"/>
        <v>725.55</v>
      </c>
      <c r="CA292" s="26">
        <v>718.12</v>
      </c>
      <c r="CB292" s="25"/>
      <c r="CC292" s="25"/>
      <c r="CD292" s="25"/>
      <c r="CE292" s="25"/>
      <c r="CF292" s="25"/>
      <c r="CG292" s="25"/>
      <c r="CH292" s="25"/>
      <c r="CI292" s="25"/>
      <c r="CJ292" s="25"/>
      <c r="CK292" s="25"/>
      <c r="CL292" s="27"/>
    </row>
    <row r="293" spans="1:90" ht="10.5" customHeight="1" hidden="1">
      <c r="A293" s="23" t="s">
        <v>126</v>
      </c>
      <c r="B293" s="49">
        <v>34437</v>
      </c>
      <c r="C293" s="49" t="s">
        <v>90</v>
      </c>
      <c r="D293" s="25"/>
      <c r="E293" s="25"/>
      <c r="F293" s="25"/>
      <c r="G293" s="25"/>
      <c r="H293" s="25"/>
      <c r="I293" s="25"/>
      <c r="J293" s="25">
        <v>1</v>
      </c>
      <c r="K293" s="25"/>
      <c r="L293" s="25">
        <v>1</v>
      </c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>
        <v>10</v>
      </c>
      <c r="AA293" s="25"/>
      <c r="AB293" s="25"/>
      <c r="AC293" s="25">
        <v>7.5</v>
      </c>
      <c r="AD293" s="25"/>
      <c r="AE293" s="25"/>
      <c r="AF293" s="25"/>
      <c r="AG293" s="25"/>
      <c r="AH293" s="25">
        <v>4.1</v>
      </c>
      <c r="AI293" s="25"/>
      <c r="AJ293" s="25"/>
      <c r="AK293" s="25"/>
      <c r="AL293" s="25"/>
      <c r="AM293" s="25">
        <v>6.6</v>
      </c>
      <c r="AN293" s="25">
        <v>1.1</v>
      </c>
      <c r="AO293" s="25"/>
      <c r="AP293" s="25">
        <v>1.2</v>
      </c>
      <c r="AQ293" s="25"/>
      <c r="AR293" s="25"/>
      <c r="AS293" s="25"/>
      <c r="AT293" s="25"/>
      <c r="AU293" s="25"/>
      <c r="AV293" s="25"/>
      <c r="AW293" s="25"/>
      <c r="AX293" s="25"/>
      <c r="AY293" s="25">
        <v>3.9</v>
      </c>
      <c r="AZ293" s="25">
        <v>3.3</v>
      </c>
      <c r="BA293" s="25"/>
      <c r="BB293" s="25">
        <v>2.7</v>
      </c>
      <c r="BC293" s="25"/>
      <c r="BD293" s="25">
        <v>3.6</v>
      </c>
      <c r="BE293" s="25"/>
      <c r="BF293" s="25"/>
      <c r="BG293" s="25"/>
      <c r="BH293" s="25"/>
      <c r="BI293" s="25">
        <v>1.1</v>
      </c>
      <c r="BJ293" s="25" t="s">
        <v>91</v>
      </c>
      <c r="BK293" s="25"/>
      <c r="BL293" s="25"/>
      <c r="BM293" s="25"/>
      <c r="BN293" s="25">
        <f t="shared" si="62"/>
        <v>47.10000000000001</v>
      </c>
      <c r="BO293" s="25">
        <f t="shared" si="59"/>
        <v>14</v>
      </c>
      <c r="BP293" s="25"/>
      <c r="BQ293" s="25"/>
      <c r="BR293" s="25"/>
      <c r="BS293" s="25"/>
      <c r="BT293" s="25"/>
      <c r="BU293" s="25"/>
      <c r="BV293" s="25"/>
      <c r="BW293" s="25"/>
      <c r="BX293" s="25"/>
      <c r="BY293" s="26">
        <f t="shared" si="60"/>
        <v>7.399999999999977</v>
      </c>
      <c r="BZ293" s="26">
        <f t="shared" si="61"/>
        <v>725.55</v>
      </c>
      <c r="CA293" s="26">
        <v>718.15</v>
      </c>
      <c r="CB293" s="25"/>
      <c r="CC293" s="25"/>
      <c r="CD293" s="25"/>
      <c r="CE293" s="25"/>
      <c r="CF293" s="25"/>
      <c r="CG293" s="25"/>
      <c r="CH293" s="25"/>
      <c r="CI293" s="25"/>
      <c r="CJ293" s="25"/>
      <c r="CK293" s="25"/>
      <c r="CL293" s="27"/>
    </row>
    <row r="294" spans="1:90" ht="10.5" customHeight="1" hidden="1">
      <c r="A294" s="23" t="s">
        <v>126</v>
      </c>
      <c r="B294" s="49">
        <v>34535</v>
      </c>
      <c r="C294" s="49" t="s">
        <v>90</v>
      </c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>
        <v>5.3</v>
      </c>
      <c r="AA294" s="25"/>
      <c r="AB294" s="25"/>
      <c r="AC294" s="25">
        <v>3.6</v>
      </c>
      <c r="AD294" s="25"/>
      <c r="AE294" s="25">
        <v>5.7</v>
      </c>
      <c r="AF294" s="25"/>
      <c r="AG294" s="25"/>
      <c r="AH294" s="25"/>
      <c r="AI294" s="25"/>
      <c r="AJ294" s="25"/>
      <c r="AK294" s="25"/>
      <c r="AL294" s="25"/>
      <c r="AM294" s="25">
        <v>4</v>
      </c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>
        <v>1.8</v>
      </c>
      <c r="AZ294" s="25"/>
      <c r="BA294" s="25"/>
      <c r="BB294" s="25">
        <v>1.1</v>
      </c>
      <c r="BC294" s="25"/>
      <c r="BD294" s="25">
        <v>1.8</v>
      </c>
      <c r="BE294" s="25"/>
      <c r="BF294" s="25"/>
      <c r="BG294" s="25"/>
      <c r="BH294" s="25"/>
      <c r="BI294" s="25"/>
      <c r="BJ294" s="25" t="s">
        <v>91</v>
      </c>
      <c r="BK294" s="25"/>
      <c r="BL294" s="25"/>
      <c r="BM294" s="25"/>
      <c r="BN294" s="25">
        <f t="shared" si="62"/>
        <v>23.300000000000004</v>
      </c>
      <c r="BO294" s="25">
        <f t="shared" si="59"/>
        <v>8</v>
      </c>
      <c r="BP294" s="25" t="s">
        <v>91</v>
      </c>
      <c r="BQ294" s="25" t="s">
        <v>91</v>
      </c>
      <c r="BR294" s="25" t="s">
        <v>91</v>
      </c>
      <c r="BS294" s="25" t="s">
        <v>91</v>
      </c>
      <c r="BT294" s="25">
        <v>0.42</v>
      </c>
      <c r="BU294" s="25" t="s">
        <v>91</v>
      </c>
      <c r="BV294" s="25">
        <v>0.029</v>
      </c>
      <c r="BW294" s="25" t="s">
        <v>91</v>
      </c>
      <c r="BX294" s="25">
        <v>0.0279</v>
      </c>
      <c r="BY294" s="26">
        <f t="shared" si="60"/>
        <v>8.599999999999909</v>
      </c>
      <c r="BZ294" s="26">
        <f t="shared" si="61"/>
        <v>725.55</v>
      </c>
      <c r="CA294" s="26">
        <v>716.95</v>
      </c>
      <c r="CB294" s="25"/>
      <c r="CC294" s="25"/>
      <c r="CD294" s="25"/>
      <c r="CE294" s="25"/>
      <c r="CF294" s="25"/>
      <c r="CG294" s="25"/>
      <c r="CH294" s="25"/>
      <c r="CI294" s="25"/>
      <c r="CJ294" s="25"/>
      <c r="CK294" s="25"/>
      <c r="CL294" s="27"/>
    </row>
    <row r="295" spans="1:90" ht="10.5" customHeight="1" hidden="1">
      <c r="A295" s="23" t="s">
        <v>126</v>
      </c>
      <c r="B295" s="49">
        <v>34634</v>
      </c>
      <c r="C295" s="49" t="s">
        <v>90</v>
      </c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>
        <v>2.3</v>
      </c>
      <c r="Z295" s="25">
        <v>4.9</v>
      </c>
      <c r="AA295" s="25"/>
      <c r="AB295" s="25"/>
      <c r="AC295" s="25">
        <v>3.4</v>
      </c>
      <c r="AD295" s="25"/>
      <c r="AE295" s="25">
        <v>5.6</v>
      </c>
      <c r="AF295" s="25"/>
      <c r="AG295" s="25"/>
      <c r="AH295" s="25"/>
      <c r="AI295" s="25"/>
      <c r="AJ295" s="25"/>
      <c r="AK295" s="25"/>
      <c r="AL295" s="25"/>
      <c r="AM295" s="25">
        <v>2.9</v>
      </c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>
        <v>1.5</v>
      </c>
      <c r="AZ295" s="25"/>
      <c r="BA295" s="25"/>
      <c r="BB295" s="25">
        <v>1.1</v>
      </c>
      <c r="BC295" s="25"/>
      <c r="BD295" s="25">
        <v>1.4</v>
      </c>
      <c r="BE295" s="25"/>
      <c r="BF295" s="25"/>
      <c r="BG295" s="25"/>
      <c r="BH295" s="25"/>
      <c r="BI295" s="25"/>
      <c r="BJ295" s="25" t="s">
        <v>91</v>
      </c>
      <c r="BK295" s="25"/>
      <c r="BL295" s="25"/>
      <c r="BM295" s="25"/>
      <c r="BN295" s="25">
        <f t="shared" si="62"/>
        <v>23.099999999999998</v>
      </c>
      <c r="BO295" s="25">
        <f aca="true" t="shared" si="63" ref="BO295:BO305">COUNTA(D295:BM295)</f>
        <v>9</v>
      </c>
      <c r="BP295" s="25"/>
      <c r="BQ295" s="25"/>
      <c r="BR295" s="25"/>
      <c r="BS295" s="25"/>
      <c r="BT295" s="25"/>
      <c r="BU295" s="25"/>
      <c r="BV295" s="25"/>
      <c r="BW295" s="25"/>
      <c r="BX295" s="25"/>
      <c r="BY295" s="26">
        <v>8.22</v>
      </c>
      <c r="BZ295" s="26">
        <v>725.55</v>
      </c>
      <c r="CA295" s="26">
        <f aca="true" t="shared" si="64" ref="CA295:CA307">+BZ295-BY295</f>
        <v>717.3299999999999</v>
      </c>
      <c r="CB295" s="25"/>
      <c r="CC295" s="25"/>
      <c r="CD295" s="25"/>
      <c r="CE295" s="25"/>
      <c r="CF295" s="25"/>
      <c r="CG295" s="25"/>
      <c r="CH295" s="25"/>
      <c r="CI295" s="25"/>
      <c r="CJ295" s="25"/>
      <c r="CK295" s="25"/>
      <c r="CL295" s="27"/>
    </row>
    <row r="296" spans="1:90" ht="10.5" customHeight="1" hidden="1">
      <c r="A296" s="23" t="s">
        <v>126</v>
      </c>
      <c r="B296" s="49">
        <v>34821</v>
      </c>
      <c r="C296" s="49" t="s">
        <v>90</v>
      </c>
      <c r="D296" s="25"/>
      <c r="E296" s="25"/>
      <c r="F296" s="25">
        <v>1.8</v>
      </c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>
        <v>11</v>
      </c>
      <c r="Z296" s="25">
        <v>23</v>
      </c>
      <c r="AA296" s="25"/>
      <c r="AB296" s="25"/>
      <c r="AC296" s="25">
        <v>29</v>
      </c>
      <c r="AD296" s="25">
        <v>1.5</v>
      </c>
      <c r="AE296" s="25">
        <v>17</v>
      </c>
      <c r="AF296" s="25">
        <v>1.1</v>
      </c>
      <c r="AG296" s="25"/>
      <c r="AH296" s="25"/>
      <c r="AI296" s="25"/>
      <c r="AJ296" s="25"/>
      <c r="AK296" s="25"/>
      <c r="AL296" s="25"/>
      <c r="AM296" s="25">
        <v>21</v>
      </c>
      <c r="AN296" s="25"/>
      <c r="AO296" s="25"/>
      <c r="AP296" s="25"/>
      <c r="AQ296" s="25"/>
      <c r="AR296" s="25"/>
      <c r="AS296" s="25"/>
      <c r="AT296" s="25"/>
      <c r="AU296" s="25"/>
      <c r="AV296" s="25">
        <v>1</v>
      </c>
      <c r="AW296" s="25"/>
      <c r="AX296" s="25"/>
      <c r="AY296" s="25">
        <v>8.1</v>
      </c>
      <c r="AZ296" s="25"/>
      <c r="BA296" s="25"/>
      <c r="BB296" s="25">
        <v>2.6</v>
      </c>
      <c r="BC296" s="25"/>
      <c r="BD296" s="25">
        <v>9</v>
      </c>
      <c r="BE296" s="25">
        <v>1.7</v>
      </c>
      <c r="BF296" s="25"/>
      <c r="BG296" s="25"/>
      <c r="BH296" s="25"/>
      <c r="BI296" s="25"/>
      <c r="BJ296" s="25">
        <v>10</v>
      </c>
      <c r="BK296" s="25"/>
      <c r="BL296" s="25"/>
      <c r="BM296" s="25"/>
      <c r="BN296" s="25">
        <f t="shared" si="62"/>
        <v>137.79999999999998</v>
      </c>
      <c r="BO296" s="25">
        <f t="shared" si="63"/>
        <v>14</v>
      </c>
      <c r="BP296" s="25"/>
      <c r="BQ296" s="25"/>
      <c r="BR296" s="25"/>
      <c r="BS296" s="25"/>
      <c r="BT296" s="25"/>
      <c r="BU296" s="25"/>
      <c r="BV296" s="25"/>
      <c r="BW296" s="25"/>
      <c r="BX296" s="25"/>
      <c r="BY296" s="26">
        <v>8.81</v>
      </c>
      <c r="BZ296" s="26">
        <v>725.55</v>
      </c>
      <c r="CA296" s="26">
        <f t="shared" si="64"/>
        <v>716.74</v>
      </c>
      <c r="CB296" s="25"/>
      <c r="CC296" s="25"/>
      <c r="CD296" s="25"/>
      <c r="CE296" s="25"/>
      <c r="CF296" s="25"/>
      <c r="CG296" s="25"/>
      <c r="CH296" s="25"/>
      <c r="CI296" s="25"/>
      <c r="CJ296" s="25"/>
      <c r="CK296" s="25"/>
      <c r="CL296" s="27"/>
    </row>
    <row r="297" spans="1:90" ht="10.5" customHeight="1" hidden="1">
      <c r="A297" s="23" t="s">
        <v>126</v>
      </c>
      <c r="B297" s="49">
        <v>34900</v>
      </c>
      <c r="C297" s="49" t="s">
        <v>90</v>
      </c>
      <c r="D297" s="25"/>
      <c r="E297" s="25"/>
      <c r="F297" s="25">
        <v>1.9</v>
      </c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>
        <v>9.9</v>
      </c>
      <c r="Z297" s="25">
        <v>27</v>
      </c>
      <c r="AA297" s="25"/>
      <c r="AB297" s="25"/>
      <c r="AC297" s="25">
        <v>46</v>
      </c>
      <c r="AD297" s="25">
        <v>1.4</v>
      </c>
      <c r="AE297" s="25">
        <v>17</v>
      </c>
      <c r="AF297" s="25">
        <v>1.6</v>
      </c>
      <c r="AG297" s="25"/>
      <c r="AH297" s="25"/>
      <c r="AI297" s="25"/>
      <c r="AJ297" s="25"/>
      <c r="AK297" s="25"/>
      <c r="AL297" s="25"/>
      <c r="AM297" s="25">
        <v>21</v>
      </c>
      <c r="AN297" s="25"/>
      <c r="AO297" s="25"/>
      <c r="AP297" s="25"/>
      <c r="AQ297" s="25"/>
      <c r="AR297" s="25"/>
      <c r="AS297" s="25"/>
      <c r="AT297" s="25"/>
      <c r="AU297" s="25"/>
      <c r="AV297" s="25">
        <v>1.4</v>
      </c>
      <c r="AW297" s="25"/>
      <c r="AX297" s="25"/>
      <c r="AY297" s="25">
        <v>7.3</v>
      </c>
      <c r="AZ297" s="25"/>
      <c r="BA297" s="25">
        <v>5.1</v>
      </c>
      <c r="BB297" s="25">
        <v>2.1</v>
      </c>
      <c r="BC297" s="25"/>
      <c r="BD297" s="25">
        <v>11</v>
      </c>
      <c r="BE297" s="25"/>
      <c r="BF297" s="25"/>
      <c r="BG297" s="25"/>
      <c r="BH297" s="25"/>
      <c r="BI297" s="25"/>
      <c r="BJ297" s="25">
        <v>9.8</v>
      </c>
      <c r="BK297" s="25"/>
      <c r="BL297" s="25"/>
      <c r="BM297" s="25"/>
      <c r="BN297" s="25">
        <f t="shared" si="62"/>
        <v>162.5</v>
      </c>
      <c r="BO297" s="25">
        <f t="shared" si="63"/>
        <v>14</v>
      </c>
      <c r="BP297" s="25" t="s">
        <v>91</v>
      </c>
      <c r="BQ297" s="25" t="s">
        <v>91</v>
      </c>
      <c r="BR297" s="25" t="s">
        <v>91</v>
      </c>
      <c r="BS297" s="25" t="s">
        <v>91</v>
      </c>
      <c r="BT297" s="25" t="s">
        <v>91</v>
      </c>
      <c r="BU297" s="25" t="s">
        <v>91</v>
      </c>
      <c r="BV297" s="25" t="s">
        <v>91</v>
      </c>
      <c r="BW297" s="25" t="s">
        <v>91</v>
      </c>
      <c r="BX297" s="25" t="s">
        <v>91</v>
      </c>
      <c r="BY297" s="26">
        <v>8.55</v>
      </c>
      <c r="BZ297" s="26">
        <v>725.55</v>
      </c>
      <c r="CA297" s="26">
        <f t="shared" si="64"/>
        <v>717</v>
      </c>
      <c r="CB297" s="25"/>
      <c r="CC297" s="25"/>
      <c r="CD297" s="25"/>
      <c r="CE297" s="25"/>
      <c r="CF297" s="25"/>
      <c r="CG297" s="25"/>
      <c r="CH297" s="25"/>
      <c r="CI297" s="25"/>
      <c r="CJ297" s="25"/>
      <c r="CK297" s="25"/>
      <c r="CL297" s="27"/>
    </row>
    <row r="298" spans="1:90" ht="10.5" customHeight="1" hidden="1">
      <c r="A298" s="23" t="s">
        <v>126</v>
      </c>
      <c r="B298" s="49">
        <v>35002</v>
      </c>
      <c r="C298" s="49" t="s">
        <v>90</v>
      </c>
      <c r="D298" s="25"/>
      <c r="E298" s="25"/>
      <c r="F298" s="25">
        <v>2</v>
      </c>
      <c r="G298" s="25"/>
      <c r="H298" s="25"/>
      <c r="I298" s="25"/>
      <c r="J298" s="25"/>
      <c r="K298" s="25"/>
      <c r="L298" s="25"/>
      <c r="M298" s="25"/>
      <c r="N298" s="25"/>
      <c r="O298" s="25">
        <v>1.3</v>
      </c>
      <c r="P298" s="25"/>
      <c r="Q298" s="25"/>
      <c r="R298" s="25"/>
      <c r="S298" s="25"/>
      <c r="T298" s="25"/>
      <c r="U298" s="25"/>
      <c r="V298" s="25"/>
      <c r="W298" s="25"/>
      <c r="X298" s="25"/>
      <c r="Y298" s="25">
        <v>8.8</v>
      </c>
      <c r="Z298" s="25">
        <v>26</v>
      </c>
      <c r="AA298" s="25"/>
      <c r="AB298" s="25"/>
      <c r="AC298" s="25">
        <v>45</v>
      </c>
      <c r="AD298" s="25">
        <v>1.8</v>
      </c>
      <c r="AE298" s="25">
        <v>17</v>
      </c>
      <c r="AF298" s="25">
        <v>1.8</v>
      </c>
      <c r="AG298" s="25"/>
      <c r="AH298" s="25"/>
      <c r="AI298" s="25"/>
      <c r="AJ298" s="25"/>
      <c r="AK298" s="25"/>
      <c r="AL298" s="25"/>
      <c r="AM298" s="25">
        <v>18</v>
      </c>
      <c r="AN298" s="25"/>
      <c r="AO298" s="25"/>
      <c r="AP298" s="25"/>
      <c r="AQ298" s="25"/>
      <c r="AR298" s="25"/>
      <c r="AS298" s="25"/>
      <c r="AT298" s="25"/>
      <c r="AU298" s="25"/>
      <c r="AV298" s="25">
        <v>1.3</v>
      </c>
      <c r="AW298" s="25"/>
      <c r="AX298" s="25"/>
      <c r="AY298" s="25">
        <v>6.7</v>
      </c>
      <c r="AZ298" s="25">
        <v>5.2</v>
      </c>
      <c r="BA298" s="25"/>
      <c r="BB298" s="25">
        <v>2.1</v>
      </c>
      <c r="BC298" s="25"/>
      <c r="BD298" s="25">
        <v>9.9</v>
      </c>
      <c r="BE298" s="25">
        <v>1</v>
      </c>
      <c r="BF298" s="25"/>
      <c r="BG298" s="25"/>
      <c r="BH298" s="25"/>
      <c r="BI298" s="25"/>
      <c r="BJ298" s="25">
        <v>14</v>
      </c>
      <c r="BK298" s="25"/>
      <c r="BL298" s="25"/>
      <c r="BM298" s="25"/>
      <c r="BN298" s="25">
        <f t="shared" si="62"/>
        <v>161.89999999999998</v>
      </c>
      <c r="BO298" s="25">
        <f t="shared" si="63"/>
        <v>16</v>
      </c>
      <c r="BP298" s="25"/>
      <c r="BQ298" s="25"/>
      <c r="BR298" s="25"/>
      <c r="BS298" s="25"/>
      <c r="BT298" s="25"/>
      <c r="BU298" s="25"/>
      <c r="BV298" s="25"/>
      <c r="BW298" s="25"/>
      <c r="BX298" s="25"/>
      <c r="BY298" s="26">
        <v>8.37</v>
      </c>
      <c r="BZ298" s="26">
        <v>725.55</v>
      </c>
      <c r="CA298" s="26">
        <f t="shared" si="64"/>
        <v>717.18</v>
      </c>
      <c r="CB298" s="25"/>
      <c r="CC298" s="25"/>
      <c r="CD298" s="25"/>
      <c r="CE298" s="25"/>
      <c r="CF298" s="25"/>
      <c r="CG298" s="25"/>
      <c r="CH298" s="25"/>
      <c r="CI298" s="25"/>
      <c r="CJ298" s="25"/>
      <c r="CK298" s="25"/>
      <c r="CL298" s="27"/>
    </row>
    <row r="299" spans="1:90" ht="10.5" customHeight="1" hidden="1">
      <c r="A299" s="23" t="s">
        <v>126</v>
      </c>
      <c r="B299" s="49">
        <v>35180</v>
      </c>
      <c r="C299" s="49" t="s">
        <v>90</v>
      </c>
      <c r="D299" s="25"/>
      <c r="E299" s="25"/>
      <c r="F299" s="25">
        <v>1.6</v>
      </c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>
        <v>2.7</v>
      </c>
      <c r="Z299" s="25">
        <v>16</v>
      </c>
      <c r="AA299" s="25"/>
      <c r="AB299" s="25"/>
      <c r="AC299" s="25">
        <v>28</v>
      </c>
      <c r="AD299" s="25"/>
      <c r="AE299" s="25">
        <v>10</v>
      </c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>
        <v>4.7</v>
      </c>
      <c r="AZ299" s="25"/>
      <c r="BA299" s="25"/>
      <c r="BB299" s="25">
        <v>1</v>
      </c>
      <c r="BC299" s="25"/>
      <c r="BD299" s="25">
        <v>7.1</v>
      </c>
      <c r="BE299" s="25"/>
      <c r="BF299" s="25"/>
      <c r="BG299" s="25"/>
      <c r="BH299" s="25"/>
      <c r="BI299" s="25"/>
      <c r="BJ299" s="25">
        <v>11</v>
      </c>
      <c r="BK299" s="25"/>
      <c r="BL299" s="25"/>
      <c r="BM299" s="25"/>
      <c r="BN299" s="25">
        <f t="shared" si="62"/>
        <v>82.1</v>
      </c>
      <c r="BO299" s="25">
        <f t="shared" si="63"/>
        <v>9</v>
      </c>
      <c r="BP299" s="25"/>
      <c r="BQ299" s="25"/>
      <c r="BR299" s="25"/>
      <c r="BS299" s="25"/>
      <c r="BT299" s="25"/>
      <c r="BU299" s="25"/>
      <c r="BV299" s="25"/>
      <c r="BW299" s="25"/>
      <c r="BX299" s="25"/>
      <c r="BY299" s="26">
        <v>8.56</v>
      </c>
      <c r="BZ299" s="26">
        <v>725.55</v>
      </c>
      <c r="CA299" s="26">
        <f t="shared" si="64"/>
        <v>716.99</v>
      </c>
      <c r="CB299" s="25"/>
      <c r="CC299" s="25"/>
      <c r="CD299" s="25"/>
      <c r="CE299" s="25"/>
      <c r="CF299" s="25"/>
      <c r="CG299" s="25"/>
      <c r="CH299" s="25"/>
      <c r="CI299" s="25"/>
      <c r="CJ299" s="25"/>
      <c r="CK299" s="25"/>
      <c r="CL299" s="27"/>
    </row>
    <row r="300" spans="1:90" ht="10.5" customHeight="1" hidden="1">
      <c r="A300" s="23" t="s">
        <v>126</v>
      </c>
      <c r="B300" s="49">
        <v>35263</v>
      </c>
      <c r="C300" s="49" t="s">
        <v>90</v>
      </c>
      <c r="D300" s="25"/>
      <c r="E300" s="25"/>
      <c r="F300" s="25">
        <v>1.1</v>
      </c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>
        <v>8.3</v>
      </c>
      <c r="Z300" s="25">
        <v>11</v>
      </c>
      <c r="AA300" s="25"/>
      <c r="AB300" s="25"/>
      <c r="AC300" s="25">
        <v>22</v>
      </c>
      <c r="AD300" s="25"/>
      <c r="AE300" s="25">
        <v>7.8</v>
      </c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>
        <v>2.7</v>
      </c>
      <c r="AZ300" s="25"/>
      <c r="BA300" s="25"/>
      <c r="BB300" s="25"/>
      <c r="BC300" s="25"/>
      <c r="BD300" s="25">
        <v>4.9</v>
      </c>
      <c r="BE300" s="25"/>
      <c r="BF300" s="25"/>
      <c r="BG300" s="25"/>
      <c r="BH300" s="25"/>
      <c r="BI300" s="25"/>
      <c r="BJ300" s="25">
        <v>9.2</v>
      </c>
      <c r="BK300" s="25"/>
      <c r="BL300" s="25"/>
      <c r="BM300" s="25"/>
      <c r="BN300" s="25">
        <f t="shared" si="62"/>
        <v>67</v>
      </c>
      <c r="BO300" s="25">
        <f t="shared" si="63"/>
        <v>8</v>
      </c>
      <c r="BP300" s="25" t="s">
        <v>91</v>
      </c>
      <c r="BQ300" s="25" t="s">
        <v>91</v>
      </c>
      <c r="BR300" s="25" t="s">
        <v>91</v>
      </c>
      <c r="BS300" s="25" t="s">
        <v>91</v>
      </c>
      <c r="BT300" s="25" t="s">
        <v>91</v>
      </c>
      <c r="BU300" s="25" t="s">
        <v>91</v>
      </c>
      <c r="BV300" s="25" t="s">
        <v>91</v>
      </c>
      <c r="BW300" s="25" t="s">
        <v>91</v>
      </c>
      <c r="BX300" s="25" t="s">
        <v>91</v>
      </c>
      <c r="BY300" s="26">
        <v>9.15</v>
      </c>
      <c r="BZ300" s="26">
        <v>725.55</v>
      </c>
      <c r="CA300" s="26">
        <f t="shared" si="64"/>
        <v>716.4</v>
      </c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7"/>
    </row>
    <row r="301" spans="1:90" ht="10.5" customHeight="1" hidden="1">
      <c r="A301" s="23" t="s">
        <v>126</v>
      </c>
      <c r="B301" s="49">
        <v>35362</v>
      </c>
      <c r="C301" s="49" t="s">
        <v>90</v>
      </c>
      <c r="D301" s="25"/>
      <c r="E301" s="25"/>
      <c r="F301" s="25">
        <v>1.1</v>
      </c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>
        <v>11</v>
      </c>
      <c r="Z301" s="25">
        <v>12</v>
      </c>
      <c r="AA301" s="25"/>
      <c r="AB301" s="25"/>
      <c r="AC301" s="25">
        <v>22</v>
      </c>
      <c r="AD301" s="25"/>
      <c r="AE301" s="25">
        <v>15</v>
      </c>
      <c r="AF301" s="25"/>
      <c r="AG301" s="25"/>
      <c r="AH301" s="25"/>
      <c r="AI301" s="25"/>
      <c r="AJ301" s="25"/>
      <c r="AK301" s="25"/>
      <c r="AL301" s="25"/>
      <c r="AM301" s="25">
        <v>11</v>
      </c>
      <c r="AN301" s="25"/>
      <c r="AO301" s="25"/>
      <c r="AP301" s="25"/>
      <c r="AQ301" s="25"/>
      <c r="AR301" s="25"/>
      <c r="AS301" s="25">
        <v>1.3</v>
      </c>
      <c r="AT301" s="25"/>
      <c r="AU301" s="25"/>
      <c r="AV301" s="25"/>
      <c r="AW301" s="25"/>
      <c r="AX301" s="25"/>
      <c r="AY301" s="25">
        <v>3.5</v>
      </c>
      <c r="AZ301" s="25"/>
      <c r="BA301" s="25"/>
      <c r="BB301" s="25"/>
      <c r="BC301" s="25"/>
      <c r="BD301" s="25">
        <v>5.5</v>
      </c>
      <c r="BE301" s="25"/>
      <c r="BF301" s="25"/>
      <c r="BG301" s="25"/>
      <c r="BH301" s="25"/>
      <c r="BI301" s="25"/>
      <c r="BJ301" s="25">
        <v>8.1</v>
      </c>
      <c r="BK301" s="25"/>
      <c r="BL301" s="25"/>
      <c r="BM301" s="25"/>
      <c r="BN301" s="25">
        <f t="shared" si="62"/>
        <v>90.49999999999999</v>
      </c>
      <c r="BO301" s="25">
        <f t="shared" si="63"/>
        <v>10</v>
      </c>
      <c r="BP301" s="25"/>
      <c r="BQ301" s="25"/>
      <c r="BR301" s="25"/>
      <c r="BS301" s="25"/>
      <c r="BT301" s="25"/>
      <c r="BU301" s="25"/>
      <c r="BV301" s="25"/>
      <c r="BW301" s="25"/>
      <c r="BX301" s="25"/>
      <c r="BY301" s="26">
        <v>8.55</v>
      </c>
      <c r="BZ301" s="26">
        <v>725.55</v>
      </c>
      <c r="CA301" s="26">
        <f t="shared" si="64"/>
        <v>717</v>
      </c>
      <c r="CB301" s="25"/>
      <c r="CC301" s="25"/>
      <c r="CD301" s="25"/>
      <c r="CE301" s="25"/>
      <c r="CF301" s="25"/>
      <c r="CG301" s="25"/>
      <c r="CH301" s="25"/>
      <c r="CI301" s="25"/>
      <c r="CJ301" s="25"/>
      <c r="CK301" s="25"/>
      <c r="CL301" s="27"/>
    </row>
    <row r="302" spans="1:90" ht="10.5" customHeight="1" hidden="1">
      <c r="A302" s="23" t="s">
        <v>126</v>
      </c>
      <c r="B302" s="49">
        <v>35565</v>
      </c>
      <c r="C302" s="49" t="s">
        <v>90</v>
      </c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6">
        <v>8.36</v>
      </c>
      <c r="BZ302" s="26">
        <v>725.55</v>
      </c>
      <c r="CA302" s="26">
        <f t="shared" si="64"/>
        <v>717.1899999999999</v>
      </c>
      <c r="CB302" s="25"/>
      <c r="CC302" s="25"/>
      <c r="CD302" s="25">
        <v>865</v>
      </c>
      <c r="CE302" s="25">
        <v>6.58</v>
      </c>
      <c r="CF302" s="25"/>
      <c r="CG302" s="25"/>
      <c r="CH302" s="25"/>
      <c r="CI302" s="25"/>
      <c r="CJ302" s="25"/>
      <c r="CK302" s="25"/>
      <c r="CL302" s="27"/>
    </row>
    <row r="303" spans="1:90" ht="10.5" customHeight="1" hidden="1">
      <c r="A303" s="23" t="s">
        <v>126</v>
      </c>
      <c r="B303" s="49">
        <v>35643</v>
      </c>
      <c r="C303" s="49" t="s">
        <v>92</v>
      </c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>
        <v>8</v>
      </c>
      <c r="Z303" s="25">
        <v>7.4</v>
      </c>
      <c r="AA303" s="25"/>
      <c r="AB303" s="25"/>
      <c r="AC303" s="25">
        <v>18</v>
      </c>
      <c r="AD303" s="25"/>
      <c r="AE303" s="25">
        <v>6.9</v>
      </c>
      <c r="AF303" s="25"/>
      <c r="AG303" s="25"/>
      <c r="AH303" s="25"/>
      <c r="AI303" s="25"/>
      <c r="AJ303" s="25"/>
      <c r="AK303" s="25"/>
      <c r="AL303" s="25"/>
      <c r="AM303" s="25">
        <v>10</v>
      </c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>
        <v>2.5</v>
      </c>
      <c r="AZ303" s="25"/>
      <c r="BA303" s="25"/>
      <c r="BB303" s="25"/>
      <c r="BC303" s="25"/>
      <c r="BD303" s="25">
        <v>4.2</v>
      </c>
      <c r="BE303" s="25"/>
      <c r="BF303" s="25"/>
      <c r="BG303" s="25"/>
      <c r="BH303" s="25"/>
      <c r="BI303" s="25"/>
      <c r="BJ303" s="25">
        <v>7.1</v>
      </c>
      <c r="BK303" s="25"/>
      <c r="BL303" s="25"/>
      <c r="BM303" s="25"/>
      <c r="BN303" s="25">
        <f t="shared" si="62"/>
        <v>64.1</v>
      </c>
      <c r="BO303" s="25">
        <f t="shared" si="63"/>
        <v>8</v>
      </c>
      <c r="BP303" s="25"/>
      <c r="BQ303" s="25"/>
      <c r="BR303" s="25"/>
      <c r="BS303" s="25"/>
      <c r="BT303" s="25"/>
      <c r="BU303" s="25"/>
      <c r="BV303" s="25"/>
      <c r="BW303" s="25"/>
      <c r="BX303" s="25"/>
      <c r="BY303" s="26">
        <v>5.84</v>
      </c>
      <c r="BZ303" s="26">
        <v>725.55</v>
      </c>
      <c r="CA303" s="26">
        <f t="shared" si="64"/>
        <v>719.7099999999999</v>
      </c>
      <c r="CB303" s="25"/>
      <c r="CC303" s="25"/>
      <c r="CD303" s="25">
        <v>676</v>
      </c>
      <c r="CE303" s="25">
        <v>6.65</v>
      </c>
      <c r="CF303" s="25"/>
      <c r="CG303" s="25"/>
      <c r="CH303" s="25"/>
      <c r="CI303" s="25"/>
      <c r="CJ303" s="25"/>
      <c r="CK303" s="25"/>
      <c r="CL303" s="27"/>
    </row>
    <row r="304" spans="1:90" ht="10.5" customHeight="1" hidden="1">
      <c r="A304" s="23" t="s">
        <v>126</v>
      </c>
      <c r="B304" s="49">
        <v>35724</v>
      </c>
      <c r="C304" s="49" t="s">
        <v>92</v>
      </c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>
        <v>7.6</v>
      </c>
      <c r="Z304" s="25">
        <v>8.1</v>
      </c>
      <c r="AA304" s="25"/>
      <c r="AB304" s="25"/>
      <c r="AC304" s="25">
        <v>30</v>
      </c>
      <c r="AD304" s="25"/>
      <c r="AE304" s="25">
        <v>7.2</v>
      </c>
      <c r="AF304" s="25">
        <v>1</v>
      </c>
      <c r="AG304" s="25"/>
      <c r="AH304" s="25"/>
      <c r="AI304" s="25"/>
      <c r="AJ304" s="25"/>
      <c r="AK304" s="25"/>
      <c r="AL304" s="25"/>
      <c r="AM304" s="25">
        <v>11</v>
      </c>
      <c r="AN304" s="25"/>
      <c r="AO304" s="25"/>
      <c r="AP304" s="25"/>
      <c r="AQ304" s="25"/>
      <c r="AR304" s="25"/>
      <c r="AS304" s="25" t="s">
        <v>127</v>
      </c>
      <c r="AT304" s="25"/>
      <c r="AU304" s="25"/>
      <c r="AV304" s="25"/>
      <c r="AW304" s="25"/>
      <c r="AX304" s="25"/>
      <c r="AY304" s="25">
        <v>2.5</v>
      </c>
      <c r="AZ304" s="25"/>
      <c r="BA304" s="25"/>
      <c r="BB304" s="25"/>
      <c r="BC304" s="25"/>
      <c r="BD304" s="25">
        <v>4.1</v>
      </c>
      <c r="BE304" s="25"/>
      <c r="BF304" s="25"/>
      <c r="BG304" s="25"/>
      <c r="BH304" s="25"/>
      <c r="BI304" s="25"/>
      <c r="BJ304" s="25">
        <v>7.1</v>
      </c>
      <c r="BK304" s="25"/>
      <c r="BL304" s="25"/>
      <c r="BM304" s="25"/>
      <c r="BN304" s="25">
        <f t="shared" si="62"/>
        <v>78.6</v>
      </c>
      <c r="BO304" s="25">
        <f t="shared" si="63"/>
        <v>10</v>
      </c>
      <c r="BP304" s="25"/>
      <c r="BQ304" s="25"/>
      <c r="BR304" s="25"/>
      <c r="BS304" s="25"/>
      <c r="BT304" s="25"/>
      <c r="BU304" s="25"/>
      <c r="BV304" s="25"/>
      <c r="BW304" s="25"/>
      <c r="BX304" s="25"/>
      <c r="BY304" s="26">
        <v>7.82</v>
      </c>
      <c r="BZ304" s="26">
        <v>725.55</v>
      </c>
      <c r="CA304" s="26">
        <f t="shared" si="64"/>
        <v>717.7299999999999</v>
      </c>
      <c r="CB304" s="25"/>
      <c r="CC304" s="25"/>
      <c r="CD304" s="25">
        <v>1225</v>
      </c>
      <c r="CE304" s="25">
        <v>6.48</v>
      </c>
      <c r="CF304" s="25"/>
      <c r="CG304" s="25"/>
      <c r="CH304" s="25"/>
      <c r="CI304" s="25"/>
      <c r="CJ304" s="25"/>
      <c r="CK304" s="25"/>
      <c r="CL304" s="27"/>
    </row>
    <row r="305" spans="1:90" ht="10.5" customHeight="1" hidden="1">
      <c r="A305" s="23" t="s">
        <v>126</v>
      </c>
      <c r="B305" s="49">
        <v>35948</v>
      </c>
      <c r="C305" s="49" t="s">
        <v>90</v>
      </c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>
        <v>10</v>
      </c>
      <c r="AA305" s="25"/>
      <c r="AB305" s="25"/>
      <c r="AC305" s="25">
        <v>21</v>
      </c>
      <c r="AD305" s="25"/>
      <c r="AE305" s="25">
        <v>4.5</v>
      </c>
      <c r="AF305" s="25"/>
      <c r="AG305" s="25"/>
      <c r="AH305" s="25"/>
      <c r="AI305" s="25"/>
      <c r="AJ305" s="25"/>
      <c r="AK305" s="25"/>
      <c r="AL305" s="25"/>
      <c r="AM305" s="25">
        <v>12</v>
      </c>
      <c r="AN305" s="25"/>
      <c r="AO305" s="25"/>
      <c r="AP305" s="25"/>
      <c r="AQ305" s="25"/>
      <c r="AR305" s="25"/>
      <c r="AS305" s="25" t="s">
        <v>128</v>
      </c>
      <c r="AT305" s="25"/>
      <c r="AU305" s="25"/>
      <c r="AV305" s="25"/>
      <c r="AW305" s="25"/>
      <c r="AX305" s="25"/>
      <c r="AY305" s="25">
        <v>3</v>
      </c>
      <c r="AZ305" s="25"/>
      <c r="BA305" s="25"/>
      <c r="BB305" s="25"/>
      <c r="BC305" s="25"/>
      <c r="BD305" s="25">
        <v>5.1</v>
      </c>
      <c r="BE305" s="25"/>
      <c r="BF305" s="25"/>
      <c r="BG305" s="25"/>
      <c r="BH305" s="25"/>
      <c r="BI305" s="25"/>
      <c r="BJ305" s="25">
        <v>5</v>
      </c>
      <c r="BK305" s="25"/>
      <c r="BL305" s="25"/>
      <c r="BM305" s="25"/>
      <c r="BN305" s="25">
        <f t="shared" si="62"/>
        <v>60.6</v>
      </c>
      <c r="BO305" s="25">
        <f t="shared" si="63"/>
        <v>8</v>
      </c>
      <c r="BP305" s="25"/>
      <c r="BQ305" s="25"/>
      <c r="BR305" s="25"/>
      <c r="BS305" s="25"/>
      <c r="BT305" s="25"/>
      <c r="BU305" s="25"/>
      <c r="BV305" s="25"/>
      <c r="BW305" s="25"/>
      <c r="BX305" s="25"/>
      <c r="BY305" s="26">
        <v>7.9</v>
      </c>
      <c r="BZ305" s="26">
        <v>725.55</v>
      </c>
      <c r="CA305" s="26">
        <f t="shared" si="64"/>
        <v>717.65</v>
      </c>
      <c r="CB305" s="25"/>
      <c r="CC305" s="25"/>
      <c r="CD305" s="25">
        <v>1180</v>
      </c>
      <c r="CE305" s="25">
        <v>6.63</v>
      </c>
      <c r="CF305" s="25"/>
      <c r="CG305" s="25"/>
      <c r="CH305" s="25"/>
      <c r="CI305" s="25"/>
      <c r="CJ305" s="25"/>
      <c r="CK305" s="25"/>
      <c r="CL305" s="27"/>
    </row>
    <row r="306" spans="1:90" ht="10.5" customHeight="1" hidden="1">
      <c r="A306" s="23" t="s">
        <v>126</v>
      </c>
      <c r="B306" s="49">
        <v>36124</v>
      </c>
      <c r="C306" s="49" t="s">
        <v>94</v>
      </c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>
        <v>0.39</v>
      </c>
      <c r="P306" s="25"/>
      <c r="Q306" s="25"/>
      <c r="R306" s="25"/>
      <c r="S306" s="25"/>
      <c r="T306" s="25"/>
      <c r="U306" s="25"/>
      <c r="V306" s="25"/>
      <c r="W306" s="25"/>
      <c r="X306" s="25"/>
      <c r="Y306" s="25">
        <v>5.2</v>
      </c>
      <c r="Z306" s="25">
        <v>6.1</v>
      </c>
      <c r="AA306" s="25"/>
      <c r="AB306" s="25"/>
      <c r="AC306" s="25">
        <v>18</v>
      </c>
      <c r="AD306" s="25"/>
      <c r="AE306" s="25">
        <v>4.8</v>
      </c>
      <c r="AF306" s="25">
        <v>0.73</v>
      </c>
      <c r="AG306" s="25"/>
      <c r="AH306" s="25"/>
      <c r="AI306" s="25"/>
      <c r="AJ306" s="25"/>
      <c r="AK306" s="25"/>
      <c r="AL306" s="25"/>
      <c r="AM306" s="25">
        <v>10</v>
      </c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>
        <v>1.7</v>
      </c>
      <c r="AZ306" s="25"/>
      <c r="BA306" s="25"/>
      <c r="BB306" s="25"/>
      <c r="BC306" s="25"/>
      <c r="BD306" s="25">
        <v>4.8</v>
      </c>
      <c r="BE306" s="25"/>
      <c r="BF306" s="25"/>
      <c r="BG306" s="25"/>
      <c r="BH306" s="25"/>
      <c r="BI306" s="25"/>
      <c r="BJ306" s="25">
        <v>5.7</v>
      </c>
      <c r="BK306" s="25"/>
      <c r="BL306" s="25"/>
      <c r="BM306" s="25"/>
      <c r="BN306" s="25">
        <f>IF(COUNTA(A306)=1,IF(SUM(D306:BM306)=0,"ND",SUM(D306:BM306))," ")</f>
        <v>57.419999999999995</v>
      </c>
      <c r="BO306" s="25">
        <f>COUNTA(D306:BM306)</f>
        <v>10</v>
      </c>
      <c r="BP306" s="25" t="s">
        <v>91</v>
      </c>
      <c r="BQ306" s="25" t="s">
        <v>91</v>
      </c>
      <c r="BR306" s="25" t="s">
        <v>91</v>
      </c>
      <c r="BS306" s="25" t="s">
        <v>91</v>
      </c>
      <c r="BT306" s="25">
        <v>0.23</v>
      </c>
      <c r="BU306" s="25" t="s">
        <v>91</v>
      </c>
      <c r="BV306" s="25" t="s">
        <v>91</v>
      </c>
      <c r="BW306" s="25" t="s">
        <v>91</v>
      </c>
      <c r="BX306" s="25" t="s">
        <v>91</v>
      </c>
      <c r="BY306" s="26">
        <v>8.19</v>
      </c>
      <c r="BZ306" s="26">
        <v>725.55</v>
      </c>
      <c r="CA306" s="26">
        <f t="shared" si="64"/>
        <v>717.3599999999999</v>
      </c>
      <c r="CB306" s="25"/>
      <c r="CC306" s="25"/>
      <c r="CD306" s="25">
        <v>1168</v>
      </c>
      <c r="CE306" s="25">
        <v>6.68</v>
      </c>
      <c r="CF306" s="25"/>
      <c r="CG306" s="25"/>
      <c r="CH306" s="25"/>
      <c r="CI306" s="25"/>
      <c r="CJ306" s="25"/>
      <c r="CK306" s="25"/>
      <c r="CL306" s="27"/>
    </row>
    <row r="307" spans="1:90" ht="10.5" customHeight="1">
      <c r="A307" s="23" t="s">
        <v>126</v>
      </c>
      <c r="B307" s="49">
        <v>36263</v>
      </c>
      <c r="C307" s="49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6">
        <v>7.67</v>
      </c>
      <c r="BZ307" s="26">
        <v>725.55</v>
      </c>
      <c r="CA307" s="26">
        <f t="shared" si="64"/>
        <v>717.88</v>
      </c>
      <c r="CB307" s="25">
        <v>0.3</v>
      </c>
      <c r="CC307" s="25">
        <v>0.1</v>
      </c>
      <c r="CD307" s="25">
        <v>1138</v>
      </c>
      <c r="CE307" s="25">
        <v>6.73</v>
      </c>
      <c r="CF307" s="25"/>
      <c r="CG307" s="25"/>
      <c r="CH307" s="25"/>
      <c r="CI307" s="25"/>
      <c r="CJ307" s="25"/>
      <c r="CK307" s="25"/>
      <c r="CL307" s="27"/>
    </row>
    <row r="308" spans="1:90" ht="10.5" customHeight="1">
      <c r="A308" s="23" t="s">
        <v>126</v>
      </c>
      <c r="B308" s="49">
        <v>36398</v>
      </c>
      <c r="C308" s="49" t="s">
        <v>103</v>
      </c>
      <c r="D308" s="25"/>
      <c r="E308" s="25"/>
      <c r="F308" s="25">
        <v>0.7</v>
      </c>
      <c r="G308" s="25"/>
      <c r="H308" s="25"/>
      <c r="I308" s="25"/>
      <c r="J308" s="25"/>
      <c r="K308" s="25"/>
      <c r="L308" s="25"/>
      <c r="M308" s="25"/>
      <c r="N308" s="25"/>
      <c r="O308" s="25">
        <v>0.9</v>
      </c>
      <c r="P308" s="25"/>
      <c r="Q308" s="25"/>
      <c r="R308" s="25"/>
      <c r="S308" s="25"/>
      <c r="T308" s="25"/>
      <c r="U308" s="25"/>
      <c r="V308" s="25"/>
      <c r="W308" s="25"/>
      <c r="X308" s="25">
        <v>0.4</v>
      </c>
      <c r="Y308" s="25">
        <v>1.3</v>
      </c>
      <c r="Z308" s="25">
        <v>6.1</v>
      </c>
      <c r="AA308" s="25"/>
      <c r="AB308" s="25"/>
      <c r="AC308" s="25">
        <v>12</v>
      </c>
      <c r="AD308" s="25">
        <v>0.9</v>
      </c>
      <c r="AE308" s="25">
        <v>5.5</v>
      </c>
      <c r="AF308" s="25">
        <v>0.5</v>
      </c>
      <c r="AG308" s="25"/>
      <c r="AH308" s="25"/>
      <c r="AI308" s="25"/>
      <c r="AJ308" s="25"/>
      <c r="AK308" s="25"/>
      <c r="AL308" s="25"/>
      <c r="AM308" s="25">
        <v>9.7</v>
      </c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>
        <v>2.1</v>
      </c>
      <c r="AZ308" s="25"/>
      <c r="BA308" s="25">
        <v>0.2</v>
      </c>
      <c r="BB308" s="25">
        <v>0.2</v>
      </c>
      <c r="BC308" s="25"/>
      <c r="BD308" s="25">
        <v>5.6</v>
      </c>
      <c r="BE308" s="25"/>
      <c r="BF308" s="25"/>
      <c r="BG308" s="25"/>
      <c r="BH308" s="25"/>
      <c r="BI308" s="25"/>
      <c r="BJ308" s="25">
        <v>6.6</v>
      </c>
      <c r="BK308" s="25"/>
      <c r="BL308" s="25"/>
      <c r="BM308" s="25"/>
      <c r="BN308" s="25">
        <f>IF(COUNTA(A308)=1,IF(SUM(D308:BM308)=0,"ND",SUM(D308:BM308))," ")</f>
        <v>52.70000000000001</v>
      </c>
      <c r="BO308" s="25">
        <f>COUNTA(D308:BM308)</f>
        <v>15</v>
      </c>
      <c r="BP308" s="25" t="s">
        <v>104</v>
      </c>
      <c r="BQ308" s="25" t="s">
        <v>115</v>
      </c>
      <c r="BR308" s="25" t="s">
        <v>105</v>
      </c>
      <c r="BS308" s="25" t="s">
        <v>106</v>
      </c>
      <c r="BT308" s="25" t="s">
        <v>107</v>
      </c>
      <c r="BU308" s="25" t="s">
        <v>104</v>
      </c>
      <c r="BV308" s="25" t="s">
        <v>121</v>
      </c>
      <c r="BW308" s="25" t="s">
        <v>107</v>
      </c>
      <c r="BX308" s="25" t="s">
        <v>121</v>
      </c>
      <c r="BY308" s="26">
        <v>7.92</v>
      </c>
      <c r="BZ308" s="26">
        <v>725.55</v>
      </c>
      <c r="CA308" s="26">
        <f>+BZ308-BY308</f>
        <v>717.63</v>
      </c>
      <c r="CB308" s="25">
        <v>2.4</v>
      </c>
      <c r="CC308" s="25">
        <v>0.3</v>
      </c>
      <c r="CD308" s="25">
        <v>1096</v>
      </c>
      <c r="CE308" s="25">
        <v>6.68</v>
      </c>
      <c r="CF308" s="25"/>
      <c r="CG308" s="25"/>
      <c r="CH308" s="25"/>
      <c r="CI308" s="25"/>
      <c r="CJ308" s="25"/>
      <c r="CK308" s="25"/>
      <c r="CL308" s="27"/>
    </row>
    <row r="309" spans="1:90" ht="10.5" customHeight="1">
      <c r="A309" s="23" t="s">
        <v>126</v>
      </c>
      <c r="B309" s="49">
        <v>36496</v>
      </c>
      <c r="C309" s="49" t="s">
        <v>112</v>
      </c>
      <c r="D309" s="25"/>
      <c r="E309" s="25"/>
      <c r="F309" s="25">
        <v>0.7</v>
      </c>
      <c r="G309" s="25"/>
      <c r="H309" s="25"/>
      <c r="I309" s="25"/>
      <c r="J309" s="25"/>
      <c r="K309" s="25"/>
      <c r="L309" s="25"/>
      <c r="M309" s="25"/>
      <c r="N309" s="25">
        <v>0.2</v>
      </c>
      <c r="O309" s="25">
        <v>1.5</v>
      </c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>
        <v>7.7</v>
      </c>
      <c r="AA309" s="25"/>
      <c r="AB309" s="25"/>
      <c r="AC309" s="25">
        <v>18</v>
      </c>
      <c r="AD309" s="25">
        <v>1.2</v>
      </c>
      <c r="AE309" s="25">
        <v>7.1</v>
      </c>
      <c r="AF309" s="25">
        <v>0.8</v>
      </c>
      <c r="AG309" s="25"/>
      <c r="AH309" s="25"/>
      <c r="AI309" s="25"/>
      <c r="AJ309" s="25"/>
      <c r="AK309" s="25"/>
      <c r="AL309" s="25"/>
      <c r="AM309" s="25">
        <v>15</v>
      </c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>
        <v>3.4</v>
      </c>
      <c r="AZ309" s="25"/>
      <c r="BA309" s="25"/>
      <c r="BB309" s="25"/>
      <c r="BC309" s="25"/>
      <c r="BD309" s="25">
        <v>12</v>
      </c>
      <c r="BE309" s="25"/>
      <c r="BF309" s="25"/>
      <c r="BG309" s="25"/>
      <c r="BH309" s="25"/>
      <c r="BI309" s="25"/>
      <c r="BJ309" s="25">
        <v>11</v>
      </c>
      <c r="BK309" s="25"/>
      <c r="BL309" s="25"/>
      <c r="BM309" s="25"/>
      <c r="BN309" s="25">
        <f>IF(COUNTA(A309)=1,IF(SUM(D309:BM309)=0,"ND",SUM(D309:BM309))," ")</f>
        <v>78.6</v>
      </c>
      <c r="BO309" s="25">
        <f>COUNTA(D309:BM309)</f>
        <v>12</v>
      </c>
      <c r="BP309" s="25"/>
      <c r="BQ309" s="25"/>
      <c r="BR309" s="25"/>
      <c r="BS309" s="25"/>
      <c r="BT309" s="25"/>
      <c r="BU309" s="25"/>
      <c r="BV309" s="25"/>
      <c r="BW309" s="25"/>
      <c r="BX309" s="25"/>
      <c r="BY309" s="26">
        <v>8.46</v>
      </c>
      <c r="BZ309" s="26">
        <v>725.55</v>
      </c>
      <c r="CA309" s="26">
        <f>+BZ309-BY309</f>
        <v>717.0899999999999</v>
      </c>
      <c r="CB309" s="25">
        <v>0.3</v>
      </c>
      <c r="CC309" s="25">
        <v>3.2</v>
      </c>
      <c r="CD309" s="25">
        <v>1058</v>
      </c>
      <c r="CE309" s="25">
        <v>6.15</v>
      </c>
      <c r="CF309" s="25"/>
      <c r="CG309" s="25"/>
      <c r="CH309" s="25"/>
      <c r="CI309" s="25"/>
      <c r="CJ309" s="25"/>
      <c r="CK309" s="25"/>
      <c r="CL309" s="27"/>
    </row>
    <row r="310" spans="1:90" ht="10.5" customHeight="1">
      <c r="A310" s="23" t="s">
        <v>126</v>
      </c>
      <c r="B310" s="49">
        <v>36626</v>
      </c>
      <c r="C310" s="49" t="s">
        <v>112</v>
      </c>
      <c r="D310" s="25"/>
      <c r="E310" s="25"/>
      <c r="F310" s="25">
        <v>0.8</v>
      </c>
      <c r="G310" s="25"/>
      <c r="H310" s="25"/>
      <c r="I310" s="25"/>
      <c r="J310" s="25"/>
      <c r="K310" s="25"/>
      <c r="L310" s="25"/>
      <c r="M310" s="25"/>
      <c r="N310" s="25">
        <v>0.2</v>
      </c>
      <c r="O310" s="25">
        <v>2.6</v>
      </c>
      <c r="P310" s="25"/>
      <c r="Q310" s="25"/>
      <c r="R310" s="25"/>
      <c r="S310" s="25"/>
      <c r="T310" s="25"/>
      <c r="U310" s="25"/>
      <c r="V310" s="25"/>
      <c r="W310" s="25"/>
      <c r="X310" s="25">
        <v>0.9</v>
      </c>
      <c r="Y310" s="25">
        <v>0.7</v>
      </c>
      <c r="Z310" s="25">
        <v>13</v>
      </c>
      <c r="AA310" s="25">
        <v>0.2</v>
      </c>
      <c r="AB310" s="25"/>
      <c r="AC310" s="25">
        <v>40</v>
      </c>
      <c r="AD310" s="25">
        <v>1.8</v>
      </c>
      <c r="AE310" s="25">
        <v>8.9</v>
      </c>
      <c r="AF310" s="25">
        <v>1.1</v>
      </c>
      <c r="AG310" s="25"/>
      <c r="AH310" s="25"/>
      <c r="AI310" s="25"/>
      <c r="AJ310" s="25"/>
      <c r="AK310" s="25"/>
      <c r="AL310" s="25"/>
      <c r="AM310" s="25">
        <v>24</v>
      </c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>
        <v>4</v>
      </c>
      <c r="AZ310" s="25"/>
      <c r="BA310" s="25"/>
      <c r="BB310" s="25"/>
      <c r="BC310" s="25"/>
      <c r="BD310" s="25">
        <v>12</v>
      </c>
      <c r="BE310" s="25"/>
      <c r="BF310" s="25"/>
      <c r="BG310" s="25"/>
      <c r="BH310" s="25"/>
      <c r="BI310" s="25"/>
      <c r="BJ310" s="25">
        <v>18</v>
      </c>
      <c r="BK310" s="25"/>
      <c r="BL310" s="25"/>
      <c r="BM310" s="25"/>
      <c r="BN310" s="25">
        <f>IF(COUNTA(A310)=1,IF(SUM(D310:BM310)=0,"ND",SUM(D310:BM310))," ")</f>
        <v>128.2</v>
      </c>
      <c r="BO310" s="25">
        <f>COUNTA(D310:BM310)</f>
        <v>15</v>
      </c>
      <c r="BP310" s="25"/>
      <c r="BQ310" s="25"/>
      <c r="BR310" s="25"/>
      <c r="BS310" s="25"/>
      <c r="BT310" s="25"/>
      <c r="BU310" s="25"/>
      <c r="BV310" s="25"/>
      <c r="BW310" s="25"/>
      <c r="BX310" s="25"/>
      <c r="BY310" s="26">
        <v>8.91</v>
      </c>
      <c r="BZ310" s="26">
        <v>725.55</v>
      </c>
      <c r="CA310" s="26">
        <f>+BZ310-BY310</f>
        <v>716.64</v>
      </c>
      <c r="CB310" s="25">
        <v>0.6</v>
      </c>
      <c r="CC310" s="25">
        <v>1.2</v>
      </c>
      <c r="CD310" s="25">
        <v>896</v>
      </c>
      <c r="CE310" s="25">
        <v>6.58</v>
      </c>
      <c r="CF310" s="25"/>
      <c r="CG310" s="25"/>
      <c r="CH310" s="25"/>
      <c r="CI310" s="25"/>
      <c r="CJ310" s="25"/>
      <c r="CK310" s="25"/>
      <c r="CL310" s="27"/>
    </row>
    <row r="311" spans="1:90" ht="10.5" customHeight="1">
      <c r="A311" s="23" t="s">
        <v>126</v>
      </c>
      <c r="B311" s="49">
        <v>36823</v>
      </c>
      <c r="C311" s="49" t="s">
        <v>112</v>
      </c>
      <c r="D311" s="25"/>
      <c r="E311" s="25"/>
      <c r="F311" s="25">
        <v>0.5</v>
      </c>
      <c r="G311" s="25"/>
      <c r="H311" s="25"/>
      <c r="I311" s="25"/>
      <c r="J311" s="25"/>
      <c r="K311" s="25"/>
      <c r="L311" s="25"/>
      <c r="M311" s="25"/>
      <c r="N311" s="25"/>
      <c r="O311" s="25">
        <v>0.5</v>
      </c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>
        <v>5.6</v>
      </c>
      <c r="AA311" s="25"/>
      <c r="AB311" s="25"/>
      <c r="AC311" s="25">
        <v>17</v>
      </c>
      <c r="AD311" s="25">
        <v>0.9</v>
      </c>
      <c r="AE311" s="25">
        <v>4.3</v>
      </c>
      <c r="AF311" s="25">
        <v>0.6</v>
      </c>
      <c r="AG311" s="25"/>
      <c r="AH311" s="25"/>
      <c r="AI311" s="25"/>
      <c r="AJ311" s="25"/>
      <c r="AK311" s="25"/>
      <c r="AL311" s="25"/>
      <c r="AM311" s="25">
        <v>14</v>
      </c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>
        <v>2.1</v>
      </c>
      <c r="AZ311" s="25"/>
      <c r="BA311" s="25"/>
      <c r="BB311" s="25"/>
      <c r="BC311" s="25"/>
      <c r="BD311" s="25">
        <v>9</v>
      </c>
      <c r="BE311" s="25"/>
      <c r="BF311" s="25"/>
      <c r="BG311" s="25"/>
      <c r="BH311" s="25"/>
      <c r="BI311" s="25"/>
      <c r="BJ311" s="25">
        <v>5.9</v>
      </c>
      <c r="BK311" s="25"/>
      <c r="BL311" s="25"/>
      <c r="BM311" s="25"/>
      <c r="BN311" s="25">
        <f>IF(COUNTA(A311)=1,IF(SUM(D311:BM311)=0,"ND",SUM(D311:BM311))," ")</f>
        <v>60.400000000000006</v>
      </c>
      <c r="BO311" s="25">
        <f>COUNTA(D311:BM311)</f>
        <v>11</v>
      </c>
      <c r="BP311" s="25"/>
      <c r="BQ311" s="25"/>
      <c r="BR311" s="25"/>
      <c r="BS311" s="25"/>
      <c r="BT311" s="25"/>
      <c r="BU311" s="25"/>
      <c r="BV311" s="25"/>
      <c r="BW311" s="25"/>
      <c r="BX311" s="25"/>
      <c r="BY311" s="8">
        <v>9.5</v>
      </c>
      <c r="BZ311" s="26">
        <v>725.55</v>
      </c>
      <c r="CA311" s="26">
        <f>+BZ311-BY311</f>
        <v>716.05</v>
      </c>
      <c r="CB311" s="9">
        <v>4.1</v>
      </c>
      <c r="CC311" s="10">
        <v>4</v>
      </c>
      <c r="CD311" s="10">
        <v>1088</v>
      </c>
      <c r="CE311" s="9">
        <v>6.64</v>
      </c>
      <c r="CF311" s="25"/>
      <c r="CG311" s="25"/>
      <c r="CH311" s="25"/>
      <c r="CI311" s="25"/>
      <c r="CJ311" s="25"/>
      <c r="CK311" s="25"/>
      <c r="CL311" s="27"/>
    </row>
    <row r="312" spans="1:90" ht="10.5" customHeight="1">
      <c r="A312" s="23"/>
      <c r="B312" s="49"/>
      <c r="C312" s="49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6"/>
      <c r="BZ312" s="26"/>
      <c r="CA312" s="26"/>
      <c r="CB312" s="25"/>
      <c r="CC312" s="25"/>
      <c r="CD312" s="25"/>
      <c r="CE312" s="25"/>
      <c r="CF312" s="25"/>
      <c r="CG312" s="25"/>
      <c r="CH312" s="25"/>
      <c r="CI312" s="25"/>
      <c r="CJ312" s="25"/>
      <c r="CK312" s="25"/>
      <c r="CL312" s="27"/>
    </row>
    <row r="313" spans="1:90" ht="10.5" customHeight="1">
      <c r="A313" s="23"/>
      <c r="B313" s="49"/>
      <c r="C313" s="49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 t="str">
        <f t="shared" si="62"/>
        <v> </v>
      </c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6"/>
      <c r="BZ313" s="26"/>
      <c r="CA313" s="26"/>
      <c r="CB313" s="25"/>
      <c r="CC313" s="25"/>
      <c r="CD313" s="25"/>
      <c r="CE313" s="25"/>
      <c r="CF313" s="25"/>
      <c r="CG313" s="25"/>
      <c r="CH313" s="25"/>
      <c r="CI313" s="25"/>
      <c r="CJ313" s="25"/>
      <c r="CK313" s="25"/>
      <c r="CL313" s="27"/>
    </row>
    <row r="314" spans="1:90" ht="10.5" customHeight="1" hidden="1">
      <c r="A314" s="23" t="s">
        <v>129</v>
      </c>
      <c r="B314" s="49">
        <v>31971</v>
      </c>
      <c r="C314" s="49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6">
        <f aca="true" t="shared" si="65" ref="BY314:BY321">IF(COUNTA(BZ314:CA314)=2,BZ314-CA314," ")</f>
        <v>43</v>
      </c>
      <c r="BZ314" s="26">
        <f aca="true" t="shared" si="66" ref="BZ314:BZ321">IF(COUNTA(CA314)=1,759.7," ")</f>
        <v>759.7</v>
      </c>
      <c r="CA314" s="26">
        <v>716.7</v>
      </c>
      <c r="CB314" s="25"/>
      <c r="CC314" s="25"/>
      <c r="CD314" s="25"/>
      <c r="CE314" s="25"/>
      <c r="CF314" s="25"/>
      <c r="CG314" s="25"/>
      <c r="CH314" s="25"/>
      <c r="CI314" s="25"/>
      <c r="CJ314" s="25"/>
      <c r="CK314" s="25"/>
      <c r="CL314" s="27"/>
    </row>
    <row r="315" spans="1:90" ht="10.5" customHeight="1" hidden="1">
      <c r="A315" s="23" t="s">
        <v>129</v>
      </c>
      <c r="B315" s="49">
        <v>32009</v>
      </c>
      <c r="C315" s="49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6">
        <f t="shared" si="65"/>
        <v>40.860000000000014</v>
      </c>
      <c r="BZ315" s="26">
        <f t="shared" si="66"/>
        <v>759.7</v>
      </c>
      <c r="CA315" s="26">
        <v>718.84</v>
      </c>
      <c r="CB315" s="25"/>
      <c r="CC315" s="25"/>
      <c r="CD315" s="25"/>
      <c r="CE315" s="25"/>
      <c r="CF315" s="25"/>
      <c r="CG315" s="25"/>
      <c r="CH315" s="25"/>
      <c r="CI315" s="25"/>
      <c r="CJ315" s="25"/>
      <c r="CK315" s="25"/>
      <c r="CL315" s="27"/>
    </row>
    <row r="316" spans="1:90" ht="10.5" customHeight="1" hidden="1">
      <c r="A316" s="23" t="s">
        <v>129</v>
      </c>
      <c r="B316" s="49">
        <v>32037</v>
      </c>
      <c r="C316" s="49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6">
        <f t="shared" si="65"/>
        <v>42.200000000000045</v>
      </c>
      <c r="BZ316" s="26">
        <f t="shared" si="66"/>
        <v>759.7</v>
      </c>
      <c r="CA316" s="26">
        <v>717.5</v>
      </c>
      <c r="CB316" s="25"/>
      <c r="CC316" s="25"/>
      <c r="CD316" s="25"/>
      <c r="CE316" s="25"/>
      <c r="CF316" s="25"/>
      <c r="CG316" s="25"/>
      <c r="CH316" s="25"/>
      <c r="CI316" s="25"/>
      <c r="CJ316" s="25"/>
      <c r="CK316" s="25"/>
      <c r="CL316" s="27"/>
    </row>
    <row r="317" spans="1:90" ht="10.5" customHeight="1" hidden="1">
      <c r="A317" s="23" t="s">
        <v>129</v>
      </c>
      <c r="B317" s="49">
        <v>32072</v>
      </c>
      <c r="C317" s="49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6">
        <f t="shared" si="65"/>
        <v>42.90000000000009</v>
      </c>
      <c r="BZ317" s="26">
        <f t="shared" si="66"/>
        <v>759.7</v>
      </c>
      <c r="CA317" s="26">
        <v>716.8</v>
      </c>
      <c r="CB317" s="25"/>
      <c r="CC317" s="25"/>
      <c r="CD317" s="25"/>
      <c r="CE317" s="25"/>
      <c r="CF317" s="25"/>
      <c r="CG317" s="25"/>
      <c r="CH317" s="25"/>
      <c r="CI317" s="25"/>
      <c r="CJ317" s="25"/>
      <c r="CK317" s="25"/>
      <c r="CL317" s="27"/>
    </row>
    <row r="318" spans="1:90" ht="10.5" customHeight="1" hidden="1">
      <c r="A318" s="23" t="s">
        <v>129</v>
      </c>
      <c r="B318" s="49">
        <v>32381</v>
      </c>
      <c r="C318" s="49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6">
        <f t="shared" si="65"/>
        <v>44.25</v>
      </c>
      <c r="BZ318" s="26">
        <f t="shared" si="66"/>
        <v>759.7</v>
      </c>
      <c r="CA318" s="26">
        <v>715.45</v>
      </c>
      <c r="CB318" s="25"/>
      <c r="CC318" s="25"/>
      <c r="CD318" s="25"/>
      <c r="CE318" s="25"/>
      <c r="CF318" s="25"/>
      <c r="CG318" s="25"/>
      <c r="CH318" s="25"/>
      <c r="CI318" s="25"/>
      <c r="CJ318" s="25"/>
      <c r="CK318" s="25"/>
      <c r="CL318" s="27"/>
    </row>
    <row r="319" spans="1:90" ht="10.5" customHeight="1" hidden="1">
      <c r="A319" s="23" t="s">
        <v>129</v>
      </c>
      <c r="B319" s="49">
        <v>32468</v>
      </c>
      <c r="C319" s="49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6">
        <f t="shared" si="65"/>
        <v>44.30000000000007</v>
      </c>
      <c r="BZ319" s="26">
        <f t="shared" si="66"/>
        <v>759.7</v>
      </c>
      <c r="CA319" s="26">
        <v>715.4</v>
      </c>
      <c r="CB319" s="25"/>
      <c r="CC319" s="25"/>
      <c r="CD319" s="25"/>
      <c r="CE319" s="25"/>
      <c r="CF319" s="25"/>
      <c r="CG319" s="25"/>
      <c r="CH319" s="25"/>
      <c r="CI319" s="25"/>
      <c r="CJ319" s="25"/>
      <c r="CK319" s="25"/>
      <c r="CL319" s="27"/>
    </row>
    <row r="320" spans="1:90" ht="10.5" customHeight="1" hidden="1">
      <c r="A320" s="23" t="s">
        <v>129</v>
      </c>
      <c r="B320" s="49">
        <v>32714</v>
      </c>
      <c r="C320" s="49"/>
      <c r="D320" s="25"/>
      <c r="E320" s="25"/>
      <c r="F320" s="25">
        <v>1.1</v>
      </c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>
        <v>14</v>
      </c>
      <c r="Z320" s="25">
        <v>3.2</v>
      </c>
      <c r="AA320" s="25">
        <v>0.5</v>
      </c>
      <c r="AB320" s="25"/>
      <c r="AC320" s="25">
        <v>4.8</v>
      </c>
      <c r="AD320" s="25"/>
      <c r="AE320" s="25">
        <v>9.6</v>
      </c>
      <c r="AF320" s="25">
        <v>1.2</v>
      </c>
      <c r="AG320" s="25"/>
      <c r="AH320" s="25"/>
      <c r="AI320" s="25"/>
      <c r="AJ320" s="25"/>
      <c r="AK320" s="25"/>
      <c r="AL320" s="25"/>
      <c r="AM320" s="25">
        <v>25</v>
      </c>
      <c r="AN320" s="25"/>
      <c r="AO320" s="25"/>
      <c r="AP320" s="25"/>
      <c r="AQ320" s="25"/>
      <c r="AR320" s="25"/>
      <c r="AS320" s="25"/>
      <c r="AT320" s="25">
        <v>2.3</v>
      </c>
      <c r="AU320" s="25"/>
      <c r="AV320" s="25"/>
      <c r="AW320" s="25"/>
      <c r="AX320" s="25"/>
      <c r="AY320" s="25">
        <v>1.8</v>
      </c>
      <c r="AZ320" s="25"/>
      <c r="BA320" s="25"/>
      <c r="BB320" s="25"/>
      <c r="BC320" s="25"/>
      <c r="BD320" s="25">
        <v>2.8</v>
      </c>
      <c r="BE320" s="25"/>
      <c r="BF320" s="25"/>
      <c r="BG320" s="25"/>
      <c r="BH320" s="25"/>
      <c r="BI320" s="25"/>
      <c r="BJ320" s="25">
        <v>2.1</v>
      </c>
      <c r="BK320" s="25"/>
      <c r="BL320" s="25"/>
      <c r="BM320" s="25"/>
      <c r="BN320" s="25">
        <f>IF(COUNTA(A320)=1,IF(SUM(D320:BM320)=0,"ND",SUM(D320:BM320))," ")</f>
        <v>68.39999999999999</v>
      </c>
      <c r="BO320" s="25">
        <f aca="true" t="shared" si="67" ref="BO320:BO335">COUNTA(D320:BM320)</f>
        <v>12</v>
      </c>
      <c r="BP320" s="25" t="s">
        <v>91</v>
      </c>
      <c r="BQ320" s="25" t="s">
        <v>91</v>
      </c>
      <c r="BR320" s="25" t="s">
        <v>91</v>
      </c>
      <c r="BS320" s="25" t="s">
        <v>91</v>
      </c>
      <c r="BT320" s="25">
        <v>0.73</v>
      </c>
      <c r="BU320" s="25" t="s">
        <v>91</v>
      </c>
      <c r="BV320" s="25">
        <v>0.05</v>
      </c>
      <c r="BW320" s="25" t="s">
        <v>91</v>
      </c>
      <c r="BX320" s="25">
        <v>0.01</v>
      </c>
      <c r="BY320" s="26">
        <f t="shared" si="65"/>
        <v>44.879999999999995</v>
      </c>
      <c r="BZ320" s="26">
        <f t="shared" si="66"/>
        <v>759.7</v>
      </c>
      <c r="CA320" s="26">
        <v>714.82</v>
      </c>
      <c r="CB320" s="25"/>
      <c r="CC320" s="25"/>
      <c r="CD320" s="25"/>
      <c r="CE320" s="25"/>
      <c r="CF320" s="25"/>
      <c r="CG320" s="25"/>
      <c r="CH320" s="25"/>
      <c r="CI320" s="25"/>
      <c r="CJ320" s="25"/>
      <c r="CK320" s="25"/>
      <c r="CL320" s="27"/>
    </row>
    <row r="321" spans="1:90" ht="10.5" customHeight="1" hidden="1">
      <c r="A321" s="23" t="s">
        <v>129</v>
      </c>
      <c r="B321" s="49">
        <v>32820</v>
      </c>
      <c r="C321" s="49"/>
      <c r="D321" s="25"/>
      <c r="E321" s="25"/>
      <c r="F321" s="25">
        <v>1.4</v>
      </c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>
        <v>2</v>
      </c>
      <c r="R321" s="25"/>
      <c r="S321" s="25"/>
      <c r="T321" s="25"/>
      <c r="U321" s="25"/>
      <c r="V321" s="25"/>
      <c r="W321" s="25"/>
      <c r="X321" s="25"/>
      <c r="Y321" s="25">
        <v>32</v>
      </c>
      <c r="Z321" s="25">
        <v>2</v>
      </c>
      <c r="AA321" s="25">
        <v>0.3</v>
      </c>
      <c r="AB321" s="25"/>
      <c r="AC321" s="25">
        <v>6.7</v>
      </c>
      <c r="AD321" s="25"/>
      <c r="AE321" s="25">
        <v>11</v>
      </c>
      <c r="AF321" s="25">
        <v>1.4</v>
      </c>
      <c r="AG321" s="25"/>
      <c r="AH321" s="25"/>
      <c r="AI321" s="25"/>
      <c r="AJ321" s="25"/>
      <c r="AK321" s="25"/>
      <c r="AL321" s="25"/>
      <c r="AM321" s="25">
        <v>26</v>
      </c>
      <c r="AN321" s="25"/>
      <c r="AO321" s="25"/>
      <c r="AP321" s="25"/>
      <c r="AQ321" s="25"/>
      <c r="AR321" s="25"/>
      <c r="AS321" s="25"/>
      <c r="AT321" s="25">
        <v>3.8</v>
      </c>
      <c r="AU321" s="25"/>
      <c r="AV321" s="25"/>
      <c r="AW321" s="25"/>
      <c r="AX321" s="25"/>
      <c r="AY321" s="25">
        <v>3.4</v>
      </c>
      <c r="AZ321" s="25"/>
      <c r="BA321" s="25"/>
      <c r="BB321" s="25"/>
      <c r="BC321" s="25"/>
      <c r="BD321" s="25">
        <v>3.8</v>
      </c>
      <c r="BE321" s="25">
        <v>0.6</v>
      </c>
      <c r="BF321" s="25"/>
      <c r="BG321" s="25">
        <v>2</v>
      </c>
      <c r="BH321" s="25"/>
      <c r="BI321" s="25"/>
      <c r="BJ321" s="25">
        <v>8.9</v>
      </c>
      <c r="BK321" s="25"/>
      <c r="BL321" s="25"/>
      <c r="BM321" s="25"/>
      <c r="BN321" s="25">
        <f>IF(COUNTA(A321)=1,IF(SUM(D321:BM321)=0,"ND",SUM(D321:BM321))," ")</f>
        <v>105.3</v>
      </c>
      <c r="BO321" s="25">
        <f t="shared" si="67"/>
        <v>15</v>
      </c>
      <c r="BP321" s="25"/>
      <c r="BQ321" s="25"/>
      <c r="BR321" s="25"/>
      <c r="BS321" s="25"/>
      <c r="BT321" s="25"/>
      <c r="BU321" s="25"/>
      <c r="BV321" s="25"/>
      <c r="BW321" s="25"/>
      <c r="BX321" s="25"/>
      <c r="BY321" s="26">
        <f t="shared" si="65"/>
        <v>45.00999999999999</v>
      </c>
      <c r="BZ321" s="26">
        <f t="shared" si="66"/>
        <v>759.7</v>
      </c>
      <c r="CA321" s="26">
        <v>714.69</v>
      </c>
      <c r="CB321" s="25"/>
      <c r="CC321" s="25"/>
      <c r="CD321" s="25"/>
      <c r="CE321" s="25"/>
      <c r="CF321" s="25"/>
      <c r="CG321" s="25"/>
      <c r="CH321" s="25"/>
      <c r="CI321" s="25"/>
      <c r="CJ321" s="25"/>
      <c r="CK321" s="25"/>
      <c r="CL321" s="27"/>
    </row>
    <row r="322" spans="1:90" ht="10.5" customHeight="1" hidden="1">
      <c r="A322" s="23" t="s">
        <v>129</v>
      </c>
      <c r="B322" s="18">
        <v>32981</v>
      </c>
      <c r="C322" s="49"/>
      <c r="D322" s="25"/>
      <c r="E322" s="25"/>
      <c r="F322" s="25">
        <v>2.4</v>
      </c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>
        <v>54</v>
      </c>
      <c r="Z322" s="25">
        <v>2.4</v>
      </c>
      <c r="AA322" s="25"/>
      <c r="AB322" s="25"/>
      <c r="AC322" s="25">
        <v>7.5</v>
      </c>
      <c r="AD322" s="25"/>
      <c r="AE322" s="25">
        <v>15</v>
      </c>
      <c r="AF322" s="25">
        <v>1.6</v>
      </c>
      <c r="AG322" s="25"/>
      <c r="AH322" s="25"/>
      <c r="AI322" s="25"/>
      <c r="AJ322" s="25"/>
      <c r="AK322" s="25"/>
      <c r="AL322" s="25"/>
      <c r="AM322" s="25">
        <v>38</v>
      </c>
      <c r="AN322" s="25"/>
      <c r="AO322" s="25"/>
      <c r="AP322" s="25"/>
      <c r="AQ322" s="25"/>
      <c r="AR322" s="25"/>
      <c r="AS322" s="25"/>
      <c r="AT322" s="25">
        <v>3.6</v>
      </c>
      <c r="AU322" s="25"/>
      <c r="AV322" s="25"/>
      <c r="AW322" s="25"/>
      <c r="AX322" s="25"/>
      <c r="AY322" s="25">
        <v>3</v>
      </c>
      <c r="AZ322" s="25"/>
      <c r="BA322" s="25"/>
      <c r="BB322" s="25"/>
      <c r="BC322" s="25"/>
      <c r="BD322" s="25">
        <v>3.9</v>
      </c>
      <c r="BE322" s="25"/>
      <c r="BF322" s="25"/>
      <c r="BG322" s="25"/>
      <c r="BH322" s="25"/>
      <c r="BI322" s="25"/>
      <c r="BJ322" s="25">
        <v>9.2</v>
      </c>
      <c r="BK322" s="25"/>
      <c r="BL322" s="25"/>
      <c r="BM322" s="25"/>
      <c r="BN322" s="25">
        <f>IF(COUNTA(A322)=1,IF(SUM(D322:BM322)=0,"ND",SUM(D322:BM322))," ")</f>
        <v>140.59999999999997</v>
      </c>
      <c r="BO322" s="25">
        <f t="shared" si="67"/>
        <v>11</v>
      </c>
      <c r="BP322" s="25"/>
      <c r="BQ322" s="25"/>
      <c r="BR322" s="25"/>
      <c r="BS322" s="25"/>
      <c r="BT322" s="25"/>
      <c r="BU322" s="25"/>
      <c r="BV322" s="25"/>
      <c r="BW322" s="25"/>
      <c r="BX322" s="25"/>
      <c r="BY322" s="26">
        <f aca="true" t="shared" si="68" ref="BY322:BY335">IF(COUNTA(BZ322:CA322)=2,BZ322-CA322," ")</f>
        <v>45.1400000000001</v>
      </c>
      <c r="BZ322" s="26">
        <f aca="true" t="shared" si="69" ref="BZ322:BZ335">IF(COUNTA(CA322)=1,759.7," ")</f>
        <v>759.7</v>
      </c>
      <c r="CA322" s="26">
        <v>714.56</v>
      </c>
      <c r="CB322" s="25"/>
      <c r="CC322" s="25"/>
      <c r="CD322" s="25"/>
      <c r="CE322" s="25"/>
      <c r="CF322" s="25"/>
      <c r="CG322" s="25"/>
      <c r="CH322" s="25"/>
      <c r="CI322" s="25"/>
      <c r="CJ322" s="25"/>
      <c r="CK322" s="25"/>
      <c r="CL322" s="27"/>
    </row>
    <row r="323" spans="1:90" ht="10.5" customHeight="1" hidden="1">
      <c r="A323" s="23" t="s">
        <v>129</v>
      </c>
      <c r="B323" s="18">
        <v>33078</v>
      </c>
      <c r="C323" s="49"/>
      <c r="D323" s="25"/>
      <c r="E323" s="25"/>
      <c r="F323" s="25">
        <v>2.2</v>
      </c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>
        <v>14</v>
      </c>
      <c r="Z323" s="25">
        <v>2.1</v>
      </c>
      <c r="AA323" s="25">
        <v>0.3</v>
      </c>
      <c r="AB323" s="25"/>
      <c r="AC323" s="25">
        <v>5.6</v>
      </c>
      <c r="AD323" s="25"/>
      <c r="AE323" s="25">
        <v>9.7</v>
      </c>
      <c r="AF323" s="25">
        <v>1.4</v>
      </c>
      <c r="AG323" s="25">
        <v>3.5</v>
      </c>
      <c r="AH323" s="25"/>
      <c r="AI323" s="25"/>
      <c r="AJ323" s="25"/>
      <c r="AK323" s="25"/>
      <c r="AL323" s="25"/>
      <c r="AM323" s="25">
        <v>28</v>
      </c>
      <c r="AN323" s="25"/>
      <c r="AO323" s="25"/>
      <c r="AP323" s="25"/>
      <c r="AQ323" s="25"/>
      <c r="AR323" s="25"/>
      <c r="AS323" s="25"/>
      <c r="AT323" s="25">
        <v>2.9</v>
      </c>
      <c r="AU323" s="25"/>
      <c r="AV323" s="25"/>
      <c r="AW323" s="25"/>
      <c r="AX323" s="25"/>
      <c r="AY323" s="25">
        <v>2.4</v>
      </c>
      <c r="AZ323" s="25">
        <v>18</v>
      </c>
      <c r="BA323" s="25"/>
      <c r="BB323" s="25"/>
      <c r="BC323" s="25"/>
      <c r="BD323" s="25">
        <v>3.3</v>
      </c>
      <c r="BE323" s="25">
        <v>1.4</v>
      </c>
      <c r="BF323" s="25"/>
      <c r="BG323" s="25"/>
      <c r="BH323" s="25"/>
      <c r="BI323" s="25"/>
      <c r="BJ323" s="25">
        <v>12</v>
      </c>
      <c r="BK323" s="25"/>
      <c r="BL323" s="25"/>
      <c r="BM323" s="25"/>
      <c r="BN323" s="25">
        <f>IF(COUNTA(A323)=1,IF(SUM(D323:BM323)=0,"ND",SUM(D323:BM323))," ")</f>
        <v>106.80000000000003</v>
      </c>
      <c r="BO323" s="25">
        <f t="shared" si="67"/>
        <v>15</v>
      </c>
      <c r="BP323" s="25" t="s">
        <v>91</v>
      </c>
      <c r="BQ323" s="25" t="s">
        <v>91</v>
      </c>
      <c r="BR323" s="25" t="s">
        <v>91</v>
      </c>
      <c r="BS323" s="25" t="s">
        <v>91</v>
      </c>
      <c r="BT323" s="25">
        <v>0.36</v>
      </c>
      <c r="BU323" s="25" t="s">
        <v>91</v>
      </c>
      <c r="BV323" s="25">
        <v>0.04</v>
      </c>
      <c r="BW323" s="25" t="s">
        <v>91</v>
      </c>
      <c r="BX323" s="25">
        <v>0.01</v>
      </c>
      <c r="BY323" s="26">
        <f t="shared" si="68"/>
        <v>43.34000000000003</v>
      </c>
      <c r="BZ323" s="26">
        <f t="shared" si="69"/>
        <v>759.7</v>
      </c>
      <c r="CA323" s="26">
        <v>716.36</v>
      </c>
      <c r="CB323" s="25"/>
      <c r="CC323" s="25"/>
      <c r="CD323" s="25"/>
      <c r="CE323" s="25"/>
      <c r="CF323" s="25"/>
      <c r="CG323" s="25"/>
      <c r="CH323" s="25"/>
      <c r="CI323" s="25"/>
      <c r="CJ323" s="25"/>
      <c r="CK323" s="25"/>
      <c r="CL323" s="27"/>
    </row>
    <row r="324" spans="1:90" ht="10.5" customHeight="1" hidden="1">
      <c r="A324" s="23" t="s">
        <v>129</v>
      </c>
      <c r="B324" s="18">
        <v>33190</v>
      </c>
      <c r="C324" s="49"/>
      <c r="D324" s="25"/>
      <c r="E324" s="25"/>
      <c r="F324" s="25">
        <v>1.5</v>
      </c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>
        <v>7.3</v>
      </c>
      <c r="Z324" s="25">
        <v>2.1</v>
      </c>
      <c r="AA324" s="25"/>
      <c r="AB324" s="25"/>
      <c r="AC324" s="25">
        <v>6.2</v>
      </c>
      <c r="AD324" s="25"/>
      <c r="AE324" s="25">
        <v>11</v>
      </c>
      <c r="AF324" s="25">
        <v>1.6</v>
      </c>
      <c r="AG324" s="25"/>
      <c r="AH324" s="25"/>
      <c r="AI324" s="25"/>
      <c r="AJ324" s="25"/>
      <c r="AK324" s="25"/>
      <c r="AL324" s="25"/>
      <c r="AM324" s="25">
        <v>18</v>
      </c>
      <c r="AN324" s="25"/>
      <c r="AO324" s="25"/>
      <c r="AP324" s="25"/>
      <c r="AQ324" s="25"/>
      <c r="AR324" s="25"/>
      <c r="AS324" s="25"/>
      <c r="AT324" s="25">
        <v>2.2</v>
      </c>
      <c r="AU324" s="25"/>
      <c r="AV324" s="25"/>
      <c r="AW324" s="25"/>
      <c r="AX324" s="25"/>
      <c r="AY324" s="25">
        <v>2.4</v>
      </c>
      <c r="AZ324" s="25"/>
      <c r="BA324" s="25"/>
      <c r="BB324" s="25"/>
      <c r="BC324" s="25"/>
      <c r="BD324" s="25">
        <v>3.5</v>
      </c>
      <c r="BE324" s="25">
        <v>2.8</v>
      </c>
      <c r="BF324" s="25"/>
      <c r="BG324" s="25"/>
      <c r="BH324" s="25"/>
      <c r="BI324" s="25"/>
      <c r="BJ324" s="25">
        <v>13</v>
      </c>
      <c r="BK324" s="25"/>
      <c r="BL324" s="25"/>
      <c r="BM324" s="25"/>
      <c r="BN324" s="25">
        <f>IF(COUNTA(A324)=1,IF(SUM(D324:BM324)=0,"ND",SUM(D324:BM324))," ")</f>
        <v>71.6</v>
      </c>
      <c r="BO324" s="25">
        <f t="shared" si="67"/>
        <v>12</v>
      </c>
      <c r="BP324" s="25"/>
      <c r="BQ324" s="25"/>
      <c r="BR324" s="25"/>
      <c r="BS324" s="25"/>
      <c r="BT324" s="25"/>
      <c r="BU324" s="25"/>
      <c r="BV324" s="25"/>
      <c r="BW324" s="25"/>
      <c r="BX324" s="25"/>
      <c r="BY324" s="26">
        <f t="shared" si="68"/>
        <v>43.930000000000064</v>
      </c>
      <c r="BZ324" s="26">
        <f t="shared" si="69"/>
        <v>759.7</v>
      </c>
      <c r="CA324" s="26">
        <v>715.77</v>
      </c>
      <c r="CB324" s="25"/>
      <c r="CC324" s="25"/>
      <c r="CD324" s="25"/>
      <c r="CE324" s="25"/>
      <c r="CF324" s="25"/>
      <c r="CG324" s="25"/>
      <c r="CH324" s="25"/>
      <c r="CI324" s="25"/>
      <c r="CJ324" s="25"/>
      <c r="CK324" s="25"/>
      <c r="CL324" s="27"/>
    </row>
    <row r="325" spans="1:90" ht="10.5" customHeight="1" hidden="1">
      <c r="A325" s="23" t="s">
        <v>129</v>
      </c>
      <c r="B325" s="18">
        <v>33347</v>
      </c>
      <c r="C325" s="49"/>
      <c r="D325" s="25"/>
      <c r="E325" s="25"/>
      <c r="F325" s="25">
        <v>1.7</v>
      </c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>
        <v>24</v>
      </c>
      <c r="Z325" s="25">
        <v>1.8</v>
      </c>
      <c r="AA325" s="25"/>
      <c r="AB325" s="25"/>
      <c r="AC325" s="25">
        <v>4.3</v>
      </c>
      <c r="AD325" s="25"/>
      <c r="AE325" s="25">
        <v>9.9</v>
      </c>
      <c r="AF325" s="25">
        <v>0.8</v>
      </c>
      <c r="AG325" s="25"/>
      <c r="AH325" s="25"/>
      <c r="AI325" s="25"/>
      <c r="AJ325" s="25"/>
      <c r="AK325" s="25"/>
      <c r="AL325" s="25"/>
      <c r="AM325" s="25">
        <v>21</v>
      </c>
      <c r="AN325" s="25"/>
      <c r="AO325" s="25"/>
      <c r="AP325" s="25"/>
      <c r="AQ325" s="25"/>
      <c r="AR325" s="25"/>
      <c r="AS325" s="25"/>
      <c r="AT325" s="25">
        <v>3.2</v>
      </c>
      <c r="AU325" s="25"/>
      <c r="AV325" s="25"/>
      <c r="AW325" s="25"/>
      <c r="AX325" s="25"/>
      <c r="AY325" s="25">
        <v>1.6</v>
      </c>
      <c r="AZ325" s="25"/>
      <c r="BA325" s="25"/>
      <c r="BB325" s="25"/>
      <c r="BC325" s="25"/>
      <c r="BD325" s="25">
        <v>3</v>
      </c>
      <c r="BE325" s="25">
        <v>1.2</v>
      </c>
      <c r="BF325" s="25"/>
      <c r="BG325" s="25"/>
      <c r="BH325" s="25"/>
      <c r="BI325" s="25"/>
      <c r="BJ325" s="25">
        <v>11</v>
      </c>
      <c r="BK325" s="25"/>
      <c r="BL325" s="25"/>
      <c r="BM325" s="25"/>
      <c r="BN325" s="25">
        <f aca="true" t="shared" si="70" ref="BN325:BN360">IF(COUNTA(A325)=1,IF(SUM(D325:BM325)=0,"ND",SUM(D325:BM325))," ")</f>
        <v>83.5</v>
      </c>
      <c r="BO325" s="25">
        <f t="shared" si="67"/>
        <v>12</v>
      </c>
      <c r="BP325" s="25"/>
      <c r="BQ325" s="25"/>
      <c r="BR325" s="25"/>
      <c r="BS325" s="25"/>
      <c r="BT325" s="25"/>
      <c r="BU325" s="25"/>
      <c r="BV325" s="25"/>
      <c r="BW325" s="25"/>
      <c r="BX325" s="25"/>
      <c r="BY325" s="26">
        <f t="shared" si="68"/>
        <v>43.110000000000014</v>
      </c>
      <c r="BZ325" s="26">
        <f t="shared" si="69"/>
        <v>759.7</v>
      </c>
      <c r="CA325" s="26">
        <v>716.59</v>
      </c>
      <c r="CB325" s="25"/>
      <c r="CC325" s="25"/>
      <c r="CD325" s="25"/>
      <c r="CE325" s="25"/>
      <c r="CF325" s="25"/>
      <c r="CG325" s="25"/>
      <c r="CH325" s="25"/>
      <c r="CI325" s="25"/>
      <c r="CJ325" s="25"/>
      <c r="CK325" s="25"/>
      <c r="CL325" s="27"/>
    </row>
    <row r="326" spans="1:90" ht="10.5" customHeight="1" hidden="1">
      <c r="A326" s="23" t="s">
        <v>129</v>
      </c>
      <c r="B326" s="18">
        <v>33448</v>
      </c>
      <c r="C326" s="49"/>
      <c r="D326" s="25"/>
      <c r="E326" s="25"/>
      <c r="F326" s="25">
        <v>2.1</v>
      </c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>
        <v>20</v>
      </c>
      <c r="Z326" s="25">
        <v>1.4</v>
      </c>
      <c r="AA326" s="25"/>
      <c r="AB326" s="25"/>
      <c r="AC326" s="25">
        <v>2.2</v>
      </c>
      <c r="AD326" s="25"/>
      <c r="AE326" s="25">
        <v>10</v>
      </c>
      <c r="AF326" s="25"/>
      <c r="AG326" s="25"/>
      <c r="AH326" s="25"/>
      <c r="AI326" s="25"/>
      <c r="AJ326" s="25"/>
      <c r="AK326" s="25"/>
      <c r="AL326" s="25"/>
      <c r="AM326" s="25">
        <v>21</v>
      </c>
      <c r="AN326" s="25"/>
      <c r="AO326" s="25"/>
      <c r="AP326" s="25"/>
      <c r="AQ326" s="25"/>
      <c r="AR326" s="25"/>
      <c r="AS326" s="25"/>
      <c r="AT326" s="25">
        <v>1.9</v>
      </c>
      <c r="AU326" s="25"/>
      <c r="AV326" s="25"/>
      <c r="AW326" s="25"/>
      <c r="AX326" s="25"/>
      <c r="AY326" s="25">
        <v>1.1</v>
      </c>
      <c r="AZ326" s="25">
        <v>17</v>
      </c>
      <c r="BA326" s="25"/>
      <c r="BB326" s="25"/>
      <c r="BC326" s="25"/>
      <c r="BD326" s="25">
        <v>2.5</v>
      </c>
      <c r="BE326" s="25">
        <v>0.8</v>
      </c>
      <c r="BF326" s="25"/>
      <c r="BG326" s="25">
        <v>1</v>
      </c>
      <c r="BH326" s="25"/>
      <c r="BI326" s="25"/>
      <c r="BJ326" s="25">
        <v>6</v>
      </c>
      <c r="BK326" s="25"/>
      <c r="BL326" s="25"/>
      <c r="BM326" s="25"/>
      <c r="BN326" s="25">
        <f t="shared" si="70"/>
        <v>87</v>
      </c>
      <c r="BO326" s="25">
        <f t="shared" si="67"/>
        <v>13</v>
      </c>
      <c r="BP326" s="25" t="s">
        <v>91</v>
      </c>
      <c r="BQ326" s="25" t="s">
        <v>91</v>
      </c>
      <c r="BR326" s="25" t="s">
        <v>91</v>
      </c>
      <c r="BS326" s="25">
        <v>7</v>
      </c>
      <c r="BT326" s="25">
        <v>0.5</v>
      </c>
      <c r="BU326" s="25" t="s">
        <v>91</v>
      </c>
      <c r="BV326" s="25">
        <v>0.039</v>
      </c>
      <c r="BW326" s="25" t="s">
        <v>91</v>
      </c>
      <c r="BX326" s="25">
        <v>0.046</v>
      </c>
      <c r="BY326" s="26" t="str">
        <f t="shared" si="68"/>
        <v> </v>
      </c>
      <c r="BZ326" s="26" t="str">
        <f t="shared" si="69"/>
        <v> </v>
      </c>
      <c r="CA326" s="26"/>
      <c r="CB326" s="25"/>
      <c r="CC326" s="25"/>
      <c r="CD326" s="25"/>
      <c r="CE326" s="25"/>
      <c r="CF326" s="25"/>
      <c r="CG326" s="25"/>
      <c r="CH326" s="25"/>
      <c r="CI326" s="25"/>
      <c r="CJ326" s="25"/>
      <c r="CK326" s="25"/>
      <c r="CL326" s="27"/>
    </row>
    <row r="327" spans="1:90" ht="10.5" customHeight="1" hidden="1">
      <c r="A327" s="23" t="s">
        <v>129</v>
      </c>
      <c r="B327" s="18">
        <v>33557</v>
      </c>
      <c r="C327" s="49"/>
      <c r="D327" s="25"/>
      <c r="E327" s="25"/>
      <c r="F327" s="25">
        <v>2.7</v>
      </c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>
        <v>38</v>
      </c>
      <c r="Z327" s="25">
        <v>1.7</v>
      </c>
      <c r="AA327" s="25"/>
      <c r="AB327" s="25"/>
      <c r="AC327" s="25">
        <v>2.8</v>
      </c>
      <c r="AD327" s="25"/>
      <c r="AE327" s="25">
        <v>13</v>
      </c>
      <c r="AF327" s="25">
        <v>0.7</v>
      </c>
      <c r="AG327" s="25"/>
      <c r="AH327" s="25"/>
      <c r="AI327" s="25"/>
      <c r="AJ327" s="25"/>
      <c r="AK327" s="25"/>
      <c r="AL327" s="25"/>
      <c r="AM327" s="25">
        <v>34</v>
      </c>
      <c r="AN327" s="25"/>
      <c r="AO327" s="25"/>
      <c r="AP327" s="25"/>
      <c r="AQ327" s="25"/>
      <c r="AR327" s="25"/>
      <c r="AS327" s="25"/>
      <c r="AT327" s="25">
        <v>1.6</v>
      </c>
      <c r="AU327" s="25"/>
      <c r="AV327" s="25"/>
      <c r="AW327" s="25"/>
      <c r="AX327" s="25"/>
      <c r="AY327" s="25">
        <v>1.2</v>
      </c>
      <c r="AZ327" s="25"/>
      <c r="BA327" s="25"/>
      <c r="BB327" s="25"/>
      <c r="BC327" s="25"/>
      <c r="BD327" s="25">
        <v>2.4</v>
      </c>
      <c r="BE327" s="25">
        <v>1.1</v>
      </c>
      <c r="BF327" s="25"/>
      <c r="BG327" s="25"/>
      <c r="BH327" s="25"/>
      <c r="BI327" s="25"/>
      <c r="BJ327" s="25">
        <v>5.8</v>
      </c>
      <c r="BK327" s="25"/>
      <c r="BL327" s="25"/>
      <c r="BM327" s="25"/>
      <c r="BN327" s="25">
        <f t="shared" si="70"/>
        <v>105</v>
      </c>
      <c r="BO327" s="25">
        <f t="shared" si="67"/>
        <v>12</v>
      </c>
      <c r="BP327" s="25"/>
      <c r="BQ327" s="25"/>
      <c r="BR327" s="25"/>
      <c r="BS327" s="25"/>
      <c r="BT327" s="25"/>
      <c r="BU327" s="25"/>
      <c r="BV327" s="25"/>
      <c r="BW327" s="25"/>
      <c r="BX327" s="25"/>
      <c r="BY327" s="26" t="str">
        <f t="shared" si="68"/>
        <v> </v>
      </c>
      <c r="BZ327" s="26" t="str">
        <f t="shared" si="69"/>
        <v> </v>
      </c>
      <c r="CA327" s="26"/>
      <c r="CB327" s="25"/>
      <c r="CC327" s="25"/>
      <c r="CD327" s="25"/>
      <c r="CE327" s="25"/>
      <c r="CF327" s="25"/>
      <c r="CG327" s="25"/>
      <c r="CH327" s="25"/>
      <c r="CI327" s="25"/>
      <c r="CJ327" s="25"/>
      <c r="CK327" s="25"/>
      <c r="CL327" s="27"/>
    </row>
    <row r="328" spans="1:90" ht="10.5" customHeight="1" hidden="1">
      <c r="A328" s="23" t="s">
        <v>129</v>
      </c>
      <c r="B328" s="18">
        <v>33715</v>
      </c>
      <c r="C328" s="49"/>
      <c r="D328" s="25"/>
      <c r="E328" s="25"/>
      <c r="F328" s="25">
        <v>2</v>
      </c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>
        <v>17</v>
      </c>
      <c r="Z328" s="25">
        <v>1.5</v>
      </c>
      <c r="AA328" s="25"/>
      <c r="AB328" s="25"/>
      <c r="AC328" s="25">
        <v>3.8</v>
      </c>
      <c r="AD328" s="25"/>
      <c r="AE328" s="25">
        <v>13</v>
      </c>
      <c r="AF328" s="25">
        <v>0.6</v>
      </c>
      <c r="AG328" s="25"/>
      <c r="AH328" s="25"/>
      <c r="AI328" s="25"/>
      <c r="AJ328" s="25"/>
      <c r="AK328" s="25"/>
      <c r="AL328" s="25"/>
      <c r="AM328" s="25">
        <v>30</v>
      </c>
      <c r="AN328" s="25"/>
      <c r="AO328" s="25"/>
      <c r="AP328" s="25"/>
      <c r="AQ328" s="25"/>
      <c r="AR328" s="25"/>
      <c r="AS328" s="25"/>
      <c r="AT328" s="25">
        <v>1.1</v>
      </c>
      <c r="AU328" s="25"/>
      <c r="AV328" s="25"/>
      <c r="AW328" s="25"/>
      <c r="AX328" s="25"/>
      <c r="AY328" s="25">
        <v>1.1</v>
      </c>
      <c r="AZ328" s="25"/>
      <c r="BA328" s="25"/>
      <c r="BB328" s="25"/>
      <c r="BC328" s="25"/>
      <c r="BD328" s="25">
        <v>1.4</v>
      </c>
      <c r="BE328" s="25">
        <v>0.6</v>
      </c>
      <c r="BF328" s="25"/>
      <c r="BG328" s="25"/>
      <c r="BH328" s="25"/>
      <c r="BI328" s="25"/>
      <c r="BJ328" s="25">
        <v>7.4</v>
      </c>
      <c r="BK328" s="25"/>
      <c r="BL328" s="25"/>
      <c r="BM328" s="25"/>
      <c r="BN328" s="25">
        <f t="shared" si="70"/>
        <v>79.5</v>
      </c>
      <c r="BO328" s="25">
        <f t="shared" si="67"/>
        <v>12</v>
      </c>
      <c r="BP328" s="25"/>
      <c r="BQ328" s="25"/>
      <c r="BR328" s="25"/>
      <c r="BS328" s="25"/>
      <c r="BT328" s="25"/>
      <c r="BU328" s="25"/>
      <c r="BV328" s="25"/>
      <c r="BW328" s="25"/>
      <c r="BX328" s="25"/>
      <c r="BY328" s="26">
        <f t="shared" si="68"/>
        <v>41.75</v>
      </c>
      <c r="BZ328" s="26">
        <f t="shared" si="69"/>
        <v>759.7</v>
      </c>
      <c r="CA328" s="26">
        <v>717.95</v>
      </c>
      <c r="CB328" s="25"/>
      <c r="CC328" s="25"/>
      <c r="CD328" s="25"/>
      <c r="CE328" s="25"/>
      <c r="CF328" s="25"/>
      <c r="CG328" s="25"/>
      <c r="CH328" s="25"/>
      <c r="CI328" s="25"/>
      <c r="CJ328" s="25"/>
      <c r="CK328" s="25"/>
      <c r="CL328" s="27"/>
    </row>
    <row r="329" spans="1:90" ht="10.5" customHeight="1" hidden="1">
      <c r="A329" s="23" t="s">
        <v>129</v>
      </c>
      <c r="B329" s="18">
        <v>33795</v>
      </c>
      <c r="C329" s="49"/>
      <c r="D329" s="25"/>
      <c r="E329" s="25"/>
      <c r="F329" s="25">
        <v>1.6</v>
      </c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>
        <v>10</v>
      </c>
      <c r="Z329" s="25">
        <v>1.2</v>
      </c>
      <c r="AA329" s="25"/>
      <c r="AB329" s="25"/>
      <c r="AC329" s="25">
        <v>2.6</v>
      </c>
      <c r="AD329" s="25"/>
      <c r="AE329" s="25">
        <v>8.9</v>
      </c>
      <c r="AF329" s="25">
        <v>0.7</v>
      </c>
      <c r="AG329" s="25"/>
      <c r="AH329" s="25"/>
      <c r="AI329" s="25"/>
      <c r="AJ329" s="25"/>
      <c r="AK329" s="25"/>
      <c r="AL329" s="25"/>
      <c r="AM329" s="25">
        <v>20</v>
      </c>
      <c r="AN329" s="25"/>
      <c r="AO329" s="25"/>
      <c r="AP329" s="25"/>
      <c r="AQ329" s="25"/>
      <c r="AR329" s="25"/>
      <c r="AS329" s="25"/>
      <c r="AT329" s="25">
        <v>1.2</v>
      </c>
      <c r="AU329" s="25"/>
      <c r="AV329" s="25"/>
      <c r="AW329" s="25"/>
      <c r="AX329" s="25"/>
      <c r="AY329" s="25">
        <v>1.3</v>
      </c>
      <c r="AZ329" s="25">
        <v>15</v>
      </c>
      <c r="BA329" s="25"/>
      <c r="BB329" s="25"/>
      <c r="BC329" s="25"/>
      <c r="BD329" s="25">
        <v>1.8</v>
      </c>
      <c r="BE329" s="25">
        <v>0.6</v>
      </c>
      <c r="BF329" s="25"/>
      <c r="BG329" s="25"/>
      <c r="BH329" s="25"/>
      <c r="BI329" s="25"/>
      <c r="BJ329" s="25" t="s">
        <v>91</v>
      </c>
      <c r="BK329" s="25"/>
      <c r="BL329" s="25"/>
      <c r="BM329" s="25"/>
      <c r="BN329" s="25">
        <f t="shared" si="70"/>
        <v>64.89999999999999</v>
      </c>
      <c r="BO329" s="25">
        <f t="shared" si="67"/>
        <v>13</v>
      </c>
      <c r="BP329" s="25" t="s">
        <v>91</v>
      </c>
      <c r="BQ329" s="25">
        <v>0.11</v>
      </c>
      <c r="BR329" s="25">
        <v>6</v>
      </c>
      <c r="BS329" s="25" t="s">
        <v>91</v>
      </c>
      <c r="BT329" s="25" t="s">
        <v>91</v>
      </c>
      <c r="BU329" s="25" t="s">
        <v>91</v>
      </c>
      <c r="BV329" s="25" t="s">
        <v>91</v>
      </c>
      <c r="BW329" s="25" t="s">
        <v>91</v>
      </c>
      <c r="BX329" s="25">
        <v>0.01</v>
      </c>
      <c r="BY329" s="26" t="str">
        <f t="shared" si="68"/>
        <v> </v>
      </c>
      <c r="BZ329" s="26" t="str">
        <f t="shared" si="69"/>
        <v> </v>
      </c>
      <c r="CA329" s="26"/>
      <c r="CB329" s="25"/>
      <c r="CC329" s="25"/>
      <c r="CD329" s="25"/>
      <c r="CE329" s="25"/>
      <c r="CF329" s="25"/>
      <c r="CG329" s="25"/>
      <c r="CH329" s="25"/>
      <c r="CI329" s="25"/>
      <c r="CJ329" s="25"/>
      <c r="CK329" s="25"/>
      <c r="CL329" s="27"/>
    </row>
    <row r="330" spans="1:90" ht="10.5" customHeight="1" hidden="1">
      <c r="A330" s="23" t="s">
        <v>129</v>
      </c>
      <c r="B330" s="18">
        <v>33904</v>
      </c>
      <c r="C330" s="49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>
        <v>48</v>
      </c>
      <c r="Z330" s="25">
        <v>11</v>
      </c>
      <c r="AA330" s="25"/>
      <c r="AB330" s="25"/>
      <c r="AC330" s="25"/>
      <c r="AD330" s="25"/>
      <c r="AE330" s="25">
        <v>73</v>
      </c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>
        <v>85</v>
      </c>
      <c r="AZ330" s="25"/>
      <c r="BA330" s="25"/>
      <c r="BB330" s="25">
        <v>15</v>
      </c>
      <c r="BC330" s="25"/>
      <c r="BD330" s="25">
        <v>2.5</v>
      </c>
      <c r="BE330" s="25">
        <v>22</v>
      </c>
      <c r="BF330" s="25"/>
      <c r="BG330" s="25"/>
      <c r="BH330" s="25"/>
      <c r="BI330" s="25"/>
      <c r="BJ330" s="25" t="s">
        <v>91</v>
      </c>
      <c r="BK330" s="25"/>
      <c r="BL330" s="25"/>
      <c r="BM330" s="25"/>
      <c r="BN330" s="25">
        <f t="shared" si="70"/>
        <v>256.5</v>
      </c>
      <c r="BO330" s="25">
        <f t="shared" si="67"/>
        <v>8</v>
      </c>
      <c r="BP330" s="25"/>
      <c r="BQ330" s="25"/>
      <c r="BR330" s="25"/>
      <c r="BS330" s="25"/>
      <c r="BT330" s="25"/>
      <c r="BU330" s="25"/>
      <c r="BV330" s="25"/>
      <c r="BW330" s="25"/>
      <c r="BX330" s="25"/>
      <c r="BY330" s="26">
        <f t="shared" si="68"/>
        <v>42.08000000000004</v>
      </c>
      <c r="BZ330" s="26">
        <f t="shared" si="69"/>
        <v>759.7</v>
      </c>
      <c r="CA330" s="26">
        <v>717.62</v>
      </c>
      <c r="CB330" s="25"/>
      <c r="CC330" s="25"/>
      <c r="CD330" s="25"/>
      <c r="CE330" s="25"/>
      <c r="CF330" s="25"/>
      <c r="CG330" s="25"/>
      <c r="CH330" s="25"/>
      <c r="CI330" s="25"/>
      <c r="CJ330" s="25"/>
      <c r="CK330" s="25"/>
      <c r="CL330" s="27"/>
    </row>
    <row r="331" spans="1:90" ht="10.5" customHeight="1" hidden="1">
      <c r="A331" s="23" t="s">
        <v>129</v>
      </c>
      <c r="B331" s="49">
        <v>34095</v>
      </c>
      <c r="C331" s="49" t="s">
        <v>96</v>
      </c>
      <c r="D331" s="25"/>
      <c r="E331" s="25"/>
      <c r="F331" s="25">
        <v>1.3</v>
      </c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>
        <v>14</v>
      </c>
      <c r="Z331" s="25">
        <v>1.7</v>
      </c>
      <c r="AA331" s="25"/>
      <c r="AB331" s="25"/>
      <c r="AC331" s="25">
        <v>3.5</v>
      </c>
      <c r="AD331" s="25"/>
      <c r="AE331" s="25">
        <v>11</v>
      </c>
      <c r="AF331" s="25">
        <v>0.8</v>
      </c>
      <c r="AG331" s="25"/>
      <c r="AH331" s="25"/>
      <c r="AI331" s="25"/>
      <c r="AJ331" s="25"/>
      <c r="AK331" s="25"/>
      <c r="AL331" s="25"/>
      <c r="AM331" s="25">
        <v>23</v>
      </c>
      <c r="AN331" s="25"/>
      <c r="AO331" s="25"/>
      <c r="AP331" s="25"/>
      <c r="AQ331" s="25"/>
      <c r="AR331" s="25"/>
      <c r="AS331" s="25"/>
      <c r="AT331" s="25">
        <v>1.8</v>
      </c>
      <c r="AU331" s="25"/>
      <c r="AV331" s="25"/>
      <c r="AW331" s="25"/>
      <c r="AX331" s="25"/>
      <c r="AY331" s="25">
        <v>2.2</v>
      </c>
      <c r="AZ331" s="25"/>
      <c r="BA331" s="25"/>
      <c r="BB331" s="25"/>
      <c r="BC331" s="25"/>
      <c r="BD331" s="25">
        <v>2.1</v>
      </c>
      <c r="BE331" s="25">
        <v>1</v>
      </c>
      <c r="BF331" s="25"/>
      <c r="BG331" s="25"/>
      <c r="BH331" s="25"/>
      <c r="BI331" s="25"/>
      <c r="BJ331" s="25">
        <v>3.7</v>
      </c>
      <c r="BK331" s="25"/>
      <c r="BL331" s="25"/>
      <c r="BM331" s="25"/>
      <c r="BN331" s="25">
        <f t="shared" si="70"/>
        <v>66.1</v>
      </c>
      <c r="BO331" s="25">
        <f t="shared" si="67"/>
        <v>12</v>
      </c>
      <c r="BP331" s="25"/>
      <c r="BQ331" s="25"/>
      <c r="BR331" s="25"/>
      <c r="BS331" s="25"/>
      <c r="BT331" s="25"/>
      <c r="BU331" s="25"/>
      <c r="BV331" s="25"/>
      <c r="BW331" s="25"/>
      <c r="BX331" s="25"/>
      <c r="BY331" s="26">
        <f t="shared" si="68"/>
        <v>41.08000000000004</v>
      </c>
      <c r="BZ331" s="26">
        <f t="shared" si="69"/>
        <v>759.7</v>
      </c>
      <c r="CA331" s="26">
        <v>718.62</v>
      </c>
      <c r="CB331" s="25"/>
      <c r="CC331" s="25"/>
      <c r="CD331" s="25"/>
      <c r="CE331" s="25"/>
      <c r="CF331" s="25"/>
      <c r="CG331" s="25"/>
      <c r="CH331" s="25"/>
      <c r="CI331" s="25"/>
      <c r="CJ331" s="25"/>
      <c r="CK331" s="25"/>
      <c r="CL331" s="27"/>
    </row>
    <row r="332" spans="1:90" ht="10.5" customHeight="1" hidden="1">
      <c r="A332" s="23" t="s">
        <v>129</v>
      </c>
      <c r="B332" s="49">
        <v>34176</v>
      </c>
      <c r="C332" s="49" t="s">
        <v>96</v>
      </c>
      <c r="D332" s="25"/>
      <c r="E332" s="25"/>
      <c r="F332" s="25">
        <v>1.2</v>
      </c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>
        <v>16</v>
      </c>
      <c r="Z332" s="25">
        <v>1</v>
      </c>
      <c r="AA332" s="25"/>
      <c r="AB332" s="25"/>
      <c r="AC332" s="25">
        <v>2.5</v>
      </c>
      <c r="AD332" s="25"/>
      <c r="AE332" s="25">
        <v>9</v>
      </c>
      <c r="AF332" s="25">
        <v>0.8</v>
      </c>
      <c r="AG332" s="25"/>
      <c r="AH332" s="25"/>
      <c r="AI332" s="25"/>
      <c r="AJ332" s="25"/>
      <c r="AK332" s="25"/>
      <c r="AL332" s="25"/>
      <c r="AM332" s="25">
        <v>20</v>
      </c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>
        <v>1.1</v>
      </c>
      <c r="AZ332" s="25"/>
      <c r="BA332" s="25"/>
      <c r="BB332" s="25"/>
      <c r="BC332" s="25"/>
      <c r="BD332" s="25">
        <v>1.1</v>
      </c>
      <c r="BE332" s="25">
        <v>1.5</v>
      </c>
      <c r="BF332" s="25"/>
      <c r="BG332" s="25"/>
      <c r="BH332" s="25"/>
      <c r="BI332" s="25"/>
      <c r="BJ332" s="25" t="s">
        <v>91</v>
      </c>
      <c r="BK332" s="25"/>
      <c r="BL332" s="25"/>
      <c r="BM332" s="25"/>
      <c r="BN332" s="25">
        <f t="shared" si="70"/>
        <v>54.2</v>
      </c>
      <c r="BO332" s="25">
        <f t="shared" si="67"/>
        <v>11</v>
      </c>
      <c r="BP332" s="25" t="s">
        <v>91</v>
      </c>
      <c r="BQ332" s="25">
        <v>5.2</v>
      </c>
      <c r="BR332" s="25">
        <v>5</v>
      </c>
      <c r="BS332" s="25">
        <v>29</v>
      </c>
      <c r="BT332" s="25">
        <v>0.24</v>
      </c>
      <c r="BU332" s="25" t="s">
        <v>91</v>
      </c>
      <c r="BV332" s="25">
        <v>0.039</v>
      </c>
      <c r="BW332" s="25" t="s">
        <v>91</v>
      </c>
      <c r="BX332" s="25">
        <v>0.082</v>
      </c>
      <c r="BY332" s="26">
        <f t="shared" si="68"/>
        <v>38.85000000000002</v>
      </c>
      <c r="BZ332" s="26">
        <f t="shared" si="69"/>
        <v>759.7</v>
      </c>
      <c r="CA332" s="26">
        <v>720.85</v>
      </c>
      <c r="CB332" s="25"/>
      <c r="CC332" s="25"/>
      <c r="CD332" s="25"/>
      <c r="CE332" s="25"/>
      <c r="CF332" s="25"/>
      <c r="CG332" s="25"/>
      <c r="CH332" s="25"/>
      <c r="CI332" s="25"/>
      <c r="CJ332" s="25"/>
      <c r="CK332" s="25"/>
      <c r="CL332" s="27"/>
    </row>
    <row r="333" spans="1:90" ht="10.5" customHeight="1" hidden="1">
      <c r="A333" s="23" t="s">
        <v>129</v>
      </c>
      <c r="B333" s="49">
        <v>34254</v>
      </c>
      <c r="C333" s="49"/>
      <c r="D333" s="25"/>
      <c r="E333" s="25"/>
      <c r="F333" s="25">
        <v>1</v>
      </c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>
        <v>7</v>
      </c>
      <c r="R333" s="25"/>
      <c r="S333" s="25"/>
      <c r="T333" s="25"/>
      <c r="U333" s="25"/>
      <c r="V333" s="25"/>
      <c r="W333" s="25"/>
      <c r="X333" s="25"/>
      <c r="Y333" s="25">
        <v>15</v>
      </c>
      <c r="Z333" s="25">
        <v>1.8</v>
      </c>
      <c r="AA333" s="25"/>
      <c r="AB333" s="25"/>
      <c r="AC333" s="25">
        <v>3.1</v>
      </c>
      <c r="AD333" s="25"/>
      <c r="AE333" s="25">
        <v>7.4</v>
      </c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>
        <v>1.6</v>
      </c>
      <c r="AU333" s="25"/>
      <c r="AV333" s="25"/>
      <c r="AW333" s="25"/>
      <c r="AX333" s="25"/>
      <c r="AY333" s="25">
        <v>2.4</v>
      </c>
      <c r="AZ333" s="25"/>
      <c r="BA333" s="25"/>
      <c r="BB333" s="25"/>
      <c r="BC333" s="25"/>
      <c r="BD333" s="25">
        <v>2.4</v>
      </c>
      <c r="BE333" s="25">
        <v>1.5</v>
      </c>
      <c r="BF333" s="25"/>
      <c r="BG333" s="25"/>
      <c r="BH333" s="25"/>
      <c r="BI333" s="25"/>
      <c r="BJ333" s="25">
        <v>2.6</v>
      </c>
      <c r="BK333" s="25"/>
      <c r="BL333" s="25"/>
      <c r="BM333" s="25"/>
      <c r="BN333" s="25">
        <f t="shared" si="70"/>
        <v>45.800000000000004</v>
      </c>
      <c r="BO333" s="25">
        <f t="shared" si="67"/>
        <v>11</v>
      </c>
      <c r="BP333" s="25"/>
      <c r="BQ333" s="25"/>
      <c r="BR333" s="25"/>
      <c r="BS333" s="25"/>
      <c r="BT333" s="25"/>
      <c r="BU333" s="25"/>
      <c r="BV333" s="25"/>
      <c r="BW333" s="25"/>
      <c r="BX333" s="25"/>
      <c r="BY333" s="26">
        <f t="shared" si="68"/>
        <v>39.280000000000086</v>
      </c>
      <c r="BZ333" s="26">
        <f t="shared" si="69"/>
        <v>759.7</v>
      </c>
      <c r="CA333" s="26">
        <v>720.42</v>
      </c>
      <c r="CB333" s="25"/>
      <c r="CC333" s="25"/>
      <c r="CD333" s="25"/>
      <c r="CE333" s="25"/>
      <c r="CF333" s="25"/>
      <c r="CG333" s="25"/>
      <c r="CH333" s="25"/>
      <c r="CI333" s="25"/>
      <c r="CJ333" s="25"/>
      <c r="CK333" s="25"/>
      <c r="CL333" s="27"/>
    </row>
    <row r="334" spans="1:90" ht="10.5" customHeight="1" hidden="1">
      <c r="A334" s="23" t="s">
        <v>129</v>
      </c>
      <c r="B334" s="49">
        <v>34437</v>
      </c>
      <c r="C334" s="49" t="s">
        <v>90</v>
      </c>
      <c r="D334" s="25"/>
      <c r="E334" s="25"/>
      <c r="F334" s="25">
        <v>1.7</v>
      </c>
      <c r="G334" s="25"/>
      <c r="H334" s="25"/>
      <c r="I334" s="25"/>
      <c r="J334" s="25"/>
      <c r="K334" s="25"/>
      <c r="L334" s="25"/>
      <c r="M334" s="25"/>
      <c r="N334" s="25"/>
      <c r="O334" s="25">
        <v>9.4</v>
      </c>
      <c r="P334" s="25"/>
      <c r="Q334" s="25"/>
      <c r="R334" s="25"/>
      <c r="S334" s="25"/>
      <c r="T334" s="25"/>
      <c r="U334" s="25"/>
      <c r="V334" s="25"/>
      <c r="W334" s="25"/>
      <c r="X334" s="25"/>
      <c r="Y334" s="25">
        <v>15</v>
      </c>
      <c r="Z334" s="25">
        <v>2.4</v>
      </c>
      <c r="AA334" s="25"/>
      <c r="AB334" s="25"/>
      <c r="AC334" s="25">
        <v>2.6</v>
      </c>
      <c r="AD334" s="25"/>
      <c r="AE334" s="25"/>
      <c r="AF334" s="25">
        <v>1.1</v>
      </c>
      <c r="AG334" s="25"/>
      <c r="AH334" s="25">
        <v>2</v>
      </c>
      <c r="AI334" s="25"/>
      <c r="AJ334" s="25"/>
      <c r="AK334" s="25"/>
      <c r="AL334" s="25"/>
      <c r="AM334" s="25">
        <v>24</v>
      </c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>
        <v>1.9</v>
      </c>
      <c r="AZ334" s="25">
        <v>9.2</v>
      </c>
      <c r="BA334" s="25"/>
      <c r="BB334" s="25"/>
      <c r="BC334" s="25"/>
      <c r="BD334" s="25">
        <v>2.2</v>
      </c>
      <c r="BE334" s="25"/>
      <c r="BF334" s="25"/>
      <c r="BG334" s="25"/>
      <c r="BH334" s="25"/>
      <c r="BI334" s="25"/>
      <c r="BJ334" s="25" t="s">
        <v>91</v>
      </c>
      <c r="BK334" s="25"/>
      <c r="BL334" s="25"/>
      <c r="BM334" s="25"/>
      <c r="BN334" s="25">
        <f t="shared" si="70"/>
        <v>71.5</v>
      </c>
      <c r="BO334" s="25">
        <f t="shared" si="67"/>
        <v>12</v>
      </c>
      <c r="BP334" s="25"/>
      <c r="BQ334" s="25"/>
      <c r="BR334" s="25"/>
      <c r="BS334" s="25"/>
      <c r="BT334" s="25"/>
      <c r="BU334" s="25"/>
      <c r="BV334" s="25"/>
      <c r="BW334" s="25"/>
      <c r="BX334" s="25"/>
      <c r="BY334" s="26">
        <f t="shared" si="68"/>
        <v>40.120000000000005</v>
      </c>
      <c r="BZ334" s="26">
        <f t="shared" si="69"/>
        <v>759.7</v>
      </c>
      <c r="CA334" s="26">
        <v>719.58</v>
      </c>
      <c r="CB334" s="25"/>
      <c r="CC334" s="25"/>
      <c r="CD334" s="25"/>
      <c r="CE334" s="25"/>
      <c r="CF334" s="25"/>
      <c r="CG334" s="25"/>
      <c r="CH334" s="25"/>
      <c r="CI334" s="25"/>
      <c r="CJ334" s="25"/>
      <c r="CK334" s="25"/>
      <c r="CL334" s="27"/>
    </row>
    <row r="335" spans="1:90" ht="10.5" customHeight="1" hidden="1">
      <c r="A335" s="23" t="s">
        <v>129</v>
      </c>
      <c r="B335" s="49">
        <v>34535</v>
      </c>
      <c r="C335" s="49" t="s">
        <v>90</v>
      </c>
      <c r="D335" s="25"/>
      <c r="E335" s="25"/>
      <c r="F335" s="25">
        <v>1.4</v>
      </c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>
        <v>21</v>
      </c>
      <c r="Z335" s="25">
        <v>1.5</v>
      </c>
      <c r="AA335" s="25"/>
      <c r="AB335" s="25"/>
      <c r="AC335" s="25">
        <v>1.8</v>
      </c>
      <c r="AD335" s="25"/>
      <c r="AE335" s="25">
        <v>8.3</v>
      </c>
      <c r="AF335" s="25"/>
      <c r="AG335" s="25"/>
      <c r="AH335" s="25"/>
      <c r="AI335" s="25"/>
      <c r="AJ335" s="25"/>
      <c r="AK335" s="25"/>
      <c r="AL335" s="25"/>
      <c r="AM335" s="25">
        <v>20</v>
      </c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>
        <v>7.6</v>
      </c>
      <c r="BA335" s="25"/>
      <c r="BB335" s="25"/>
      <c r="BC335" s="25"/>
      <c r="BD335" s="25">
        <v>1.5</v>
      </c>
      <c r="BE335" s="25"/>
      <c r="BF335" s="25"/>
      <c r="BG335" s="25"/>
      <c r="BH335" s="25"/>
      <c r="BI335" s="25"/>
      <c r="BJ335" s="25">
        <v>1.1</v>
      </c>
      <c r="BK335" s="25"/>
      <c r="BL335" s="25"/>
      <c r="BM335" s="25"/>
      <c r="BN335" s="25">
        <f t="shared" si="70"/>
        <v>64.2</v>
      </c>
      <c r="BO335" s="25">
        <f t="shared" si="67"/>
        <v>9</v>
      </c>
      <c r="BP335" s="25" t="s">
        <v>91</v>
      </c>
      <c r="BQ335" s="25" t="s">
        <v>91</v>
      </c>
      <c r="BR335" s="25" t="s">
        <v>91</v>
      </c>
      <c r="BS335" s="25" t="s">
        <v>91</v>
      </c>
      <c r="BT335" s="25">
        <v>0.141</v>
      </c>
      <c r="BU335" s="25" t="s">
        <v>91</v>
      </c>
      <c r="BV335" s="25">
        <v>0.0364</v>
      </c>
      <c r="BW335" s="25" t="s">
        <v>91</v>
      </c>
      <c r="BX335" s="25">
        <v>0.0335</v>
      </c>
      <c r="BY335" s="26">
        <f t="shared" si="68"/>
        <v>41.379999999999995</v>
      </c>
      <c r="BZ335" s="26">
        <f t="shared" si="69"/>
        <v>759.7</v>
      </c>
      <c r="CA335" s="26">
        <v>718.32</v>
      </c>
      <c r="CB335" s="25"/>
      <c r="CC335" s="25"/>
      <c r="CD335" s="25"/>
      <c r="CE335" s="25"/>
      <c r="CF335" s="25"/>
      <c r="CG335" s="25"/>
      <c r="CH335" s="25"/>
      <c r="CI335" s="25"/>
      <c r="CJ335" s="25"/>
      <c r="CK335" s="25"/>
      <c r="CL335" s="27"/>
    </row>
    <row r="336" spans="1:90" ht="10.5" customHeight="1" hidden="1">
      <c r="A336" s="23" t="s">
        <v>129</v>
      </c>
      <c r="B336" s="49">
        <v>34634</v>
      </c>
      <c r="C336" s="49" t="s">
        <v>90</v>
      </c>
      <c r="D336" s="25"/>
      <c r="E336" s="25"/>
      <c r="F336" s="25">
        <v>1.5</v>
      </c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>
        <v>30</v>
      </c>
      <c r="Z336" s="25">
        <v>1.7</v>
      </c>
      <c r="AA336" s="25"/>
      <c r="AB336" s="25"/>
      <c r="AC336" s="25">
        <v>2</v>
      </c>
      <c r="AD336" s="25"/>
      <c r="AE336" s="25">
        <v>9</v>
      </c>
      <c r="AF336" s="25"/>
      <c r="AG336" s="25"/>
      <c r="AH336" s="25"/>
      <c r="AI336" s="25"/>
      <c r="AJ336" s="25"/>
      <c r="AK336" s="25"/>
      <c r="AL336" s="25"/>
      <c r="AM336" s="25">
        <v>19</v>
      </c>
      <c r="AN336" s="25"/>
      <c r="AO336" s="25"/>
      <c r="AP336" s="25"/>
      <c r="AQ336" s="25"/>
      <c r="AR336" s="25"/>
      <c r="AS336" s="25"/>
      <c r="AT336" s="25"/>
      <c r="AU336" s="25"/>
      <c r="AV336" s="25">
        <v>1.2</v>
      </c>
      <c r="AW336" s="25"/>
      <c r="AX336" s="25"/>
      <c r="AY336" s="25">
        <v>1.4</v>
      </c>
      <c r="AZ336" s="25">
        <v>10</v>
      </c>
      <c r="BA336" s="25"/>
      <c r="BB336" s="25"/>
      <c r="BC336" s="25"/>
      <c r="BD336" s="25">
        <v>1.5</v>
      </c>
      <c r="BE336" s="25">
        <v>2.2</v>
      </c>
      <c r="BF336" s="25"/>
      <c r="BG336" s="25"/>
      <c r="BH336" s="25"/>
      <c r="BI336" s="25"/>
      <c r="BJ336" s="25">
        <v>1.3</v>
      </c>
      <c r="BK336" s="25"/>
      <c r="BL336" s="25"/>
      <c r="BM336" s="25"/>
      <c r="BN336" s="25">
        <f t="shared" si="70"/>
        <v>80.80000000000001</v>
      </c>
      <c r="BO336" s="25">
        <f aca="true" t="shared" si="71" ref="BO336:BO347">COUNTA(D336:BM336)</f>
        <v>12</v>
      </c>
      <c r="BP336" s="25"/>
      <c r="BQ336" s="25"/>
      <c r="BR336" s="25"/>
      <c r="BS336" s="25"/>
      <c r="BT336" s="25"/>
      <c r="BU336" s="25"/>
      <c r="BV336" s="25"/>
      <c r="BW336" s="25"/>
      <c r="BX336" s="25"/>
      <c r="BY336" s="26">
        <v>40.77</v>
      </c>
      <c r="BZ336" s="26">
        <v>759.7</v>
      </c>
      <c r="CA336" s="26">
        <f aca="true" t="shared" si="72" ref="CA336:CA348">+BZ336-BY336</f>
        <v>718.9300000000001</v>
      </c>
      <c r="CB336" s="25"/>
      <c r="CC336" s="25"/>
      <c r="CD336" s="25"/>
      <c r="CE336" s="25"/>
      <c r="CF336" s="25"/>
      <c r="CG336" s="25"/>
      <c r="CH336" s="25"/>
      <c r="CI336" s="25"/>
      <c r="CJ336" s="25"/>
      <c r="CK336" s="25"/>
      <c r="CL336" s="27"/>
    </row>
    <row r="337" spans="1:90" ht="10.5" customHeight="1" hidden="1">
      <c r="A337" s="23" t="s">
        <v>129</v>
      </c>
      <c r="B337" s="49">
        <v>34821</v>
      </c>
      <c r="C337" s="49" t="s">
        <v>90</v>
      </c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>
        <v>51</v>
      </c>
      <c r="Z337" s="25">
        <v>2.2</v>
      </c>
      <c r="AA337" s="25"/>
      <c r="AB337" s="25"/>
      <c r="AC337" s="25">
        <v>2.4</v>
      </c>
      <c r="AD337" s="25"/>
      <c r="AE337" s="25">
        <v>9.8</v>
      </c>
      <c r="AF337" s="25"/>
      <c r="AG337" s="25"/>
      <c r="AH337" s="25"/>
      <c r="AI337" s="25"/>
      <c r="AJ337" s="25"/>
      <c r="AK337" s="25"/>
      <c r="AL337" s="25"/>
      <c r="AM337" s="25">
        <v>12</v>
      </c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>
        <v>2.3</v>
      </c>
      <c r="AZ337" s="25"/>
      <c r="BA337" s="25"/>
      <c r="BB337" s="25"/>
      <c r="BC337" s="25"/>
      <c r="BD337" s="25">
        <v>2.4</v>
      </c>
      <c r="BE337" s="25">
        <v>6.2</v>
      </c>
      <c r="BF337" s="25"/>
      <c r="BG337" s="25"/>
      <c r="BH337" s="25"/>
      <c r="BI337" s="25"/>
      <c r="BJ337" s="25">
        <v>3.3</v>
      </c>
      <c r="BK337" s="25"/>
      <c r="BL337" s="25"/>
      <c r="BM337" s="25"/>
      <c r="BN337" s="25">
        <f t="shared" si="70"/>
        <v>91.60000000000001</v>
      </c>
      <c r="BO337" s="25">
        <f t="shared" si="71"/>
        <v>9</v>
      </c>
      <c r="BP337" s="25"/>
      <c r="BQ337" s="25"/>
      <c r="BR337" s="25"/>
      <c r="BS337" s="25"/>
      <c r="BT337" s="25"/>
      <c r="BU337" s="25"/>
      <c r="BV337" s="25"/>
      <c r="BW337" s="25"/>
      <c r="BX337" s="25"/>
      <c r="BY337" s="26">
        <v>41.19</v>
      </c>
      <c r="BZ337" s="26">
        <v>759.7</v>
      </c>
      <c r="CA337" s="26">
        <f t="shared" si="72"/>
        <v>718.51</v>
      </c>
      <c r="CB337" s="25"/>
      <c r="CC337" s="25"/>
      <c r="CD337" s="25"/>
      <c r="CE337" s="25"/>
      <c r="CF337" s="25"/>
      <c r="CG337" s="25"/>
      <c r="CH337" s="25"/>
      <c r="CI337" s="25"/>
      <c r="CJ337" s="25"/>
      <c r="CK337" s="25"/>
      <c r="CL337" s="27"/>
    </row>
    <row r="338" spans="1:90" ht="10.5" customHeight="1" hidden="1">
      <c r="A338" s="23" t="s">
        <v>129</v>
      </c>
      <c r="B338" s="49">
        <v>34900</v>
      </c>
      <c r="C338" s="49" t="s">
        <v>90</v>
      </c>
      <c r="D338" s="25"/>
      <c r="E338" s="25"/>
      <c r="F338" s="25">
        <v>1</v>
      </c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>
        <v>49</v>
      </c>
      <c r="Z338" s="25">
        <v>1.6</v>
      </c>
      <c r="AA338" s="25"/>
      <c r="AB338" s="25"/>
      <c r="AC338" s="25">
        <v>2</v>
      </c>
      <c r="AD338" s="25"/>
      <c r="AE338" s="25">
        <v>8.5</v>
      </c>
      <c r="AF338" s="25"/>
      <c r="AG338" s="25"/>
      <c r="AH338" s="25"/>
      <c r="AI338" s="25"/>
      <c r="AJ338" s="25"/>
      <c r="AK338" s="25"/>
      <c r="AL338" s="25"/>
      <c r="AM338" s="25">
        <v>12</v>
      </c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>
        <v>2.2</v>
      </c>
      <c r="AZ338" s="25">
        <v>6.5</v>
      </c>
      <c r="BA338" s="25"/>
      <c r="BB338" s="25">
        <v>1.1</v>
      </c>
      <c r="BC338" s="25"/>
      <c r="BD338" s="25">
        <v>1.8</v>
      </c>
      <c r="BE338" s="25">
        <v>4.9</v>
      </c>
      <c r="BF338" s="25"/>
      <c r="BG338" s="25"/>
      <c r="BH338" s="25"/>
      <c r="BI338" s="25"/>
      <c r="BJ338" s="25">
        <v>1.5</v>
      </c>
      <c r="BK338" s="25"/>
      <c r="BL338" s="25"/>
      <c r="BM338" s="25"/>
      <c r="BN338" s="25">
        <f t="shared" si="70"/>
        <v>92.1</v>
      </c>
      <c r="BO338" s="25">
        <f t="shared" si="71"/>
        <v>12</v>
      </c>
      <c r="BP338" s="25" t="s">
        <v>91</v>
      </c>
      <c r="BQ338" s="25" t="s">
        <v>91</v>
      </c>
      <c r="BR338" s="25" t="s">
        <v>91</v>
      </c>
      <c r="BS338" s="25" t="s">
        <v>91</v>
      </c>
      <c r="BT338" s="25">
        <v>0.259</v>
      </c>
      <c r="BU338" s="25" t="s">
        <v>91</v>
      </c>
      <c r="BV338" s="25">
        <v>0.05</v>
      </c>
      <c r="BW338" s="25" t="s">
        <v>91</v>
      </c>
      <c r="BX338" s="25" t="s">
        <v>91</v>
      </c>
      <c r="BY338" s="26">
        <v>40.66</v>
      </c>
      <c r="BZ338" s="26">
        <v>759.7</v>
      </c>
      <c r="CA338" s="26">
        <f t="shared" si="72"/>
        <v>719.0400000000001</v>
      </c>
      <c r="CB338" s="25"/>
      <c r="CC338" s="25"/>
      <c r="CD338" s="25"/>
      <c r="CE338" s="25"/>
      <c r="CF338" s="25"/>
      <c r="CG338" s="25"/>
      <c r="CH338" s="25"/>
      <c r="CI338" s="25"/>
      <c r="CJ338" s="25"/>
      <c r="CK338" s="25"/>
      <c r="CL338" s="27"/>
    </row>
    <row r="339" spans="1:90" ht="10.5" customHeight="1" hidden="1">
      <c r="A339" s="23" t="s">
        <v>129</v>
      </c>
      <c r="B339" s="49">
        <v>35002</v>
      </c>
      <c r="C339" s="49" t="s">
        <v>90</v>
      </c>
      <c r="D339" s="25"/>
      <c r="E339" s="25"/>
      <c r="F339" s="25">
        <v>1</v>
      </c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>
        <v>50</v>
      </c>
      <c r="Z339" s="25">
        <v>1.9</v>
      </c>
      <c r="AA339" s="25"/>
      <c r="AB339" s="25"/>
      <c r="AC339" s="25">
        <v>2.3</v>
      </c>
      <c r="AD339" s="25"/>
      <c r="AE339" s="25">
        <v>14</v>
      </c>
      <c r="AF339" s="25"/>
      <c r="AG339" s="25"/>
      <c r="AH339" s="25"/>
      <c r="AI339" s="25"/>
      <c r="AJ339" s="25"/>
      <c r="AK339" s="25"/>
      <c r="AL339" s="25"/>
      <c r="AM339" s="25">
        <v>10</v>
      </c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>
        <v>3.1</v>
      </c>
      <c r="AZ339" s="25">
        <v>5</v>
      </c>
      <c r="BA339" s="25"/>
      <c r="BB339" s="25">
        <v>1.6</v>
      </c>
      <c r="BC339" s="25"/>
      <c r="BD339" s="25">
        <v>2.1</v>
      </c>
      <c r="BE339" s="25">
        <v>9.8</v>
      </c>
      <c r="BF339" s="25"/>
      <c r="BG339" s="25"/>
      <c r="BH339" s="25"/>
      <c r="BI339" s="25"/>
      <c r="BJ339" s="25">
        <v>2.5</v>
      </c>
      <c r="BK339" s="25"/>
      <c r="BL339" s="25"/>
      <c r="BM339" s="25"/>
      <c r="BN339" s="25">
        <f t="shared" si="70"/>
        <v>103.29999999999997</v>
      </c>
      <c r="BO339" s="25">
        <f t="shared" si="71"/>
        <v>12</v>
      </c>
      <c r="BP339" s="25"/>
      <c r="BQ339" s="25"/>
      <c r="BR339" s="25"/>
      <c r="BS339" s="25"/>
      <c r="BT339" s="25"/>
      <c r="BU339" s="25"/>
      <c r="BV339" s="25"/>
      <c r="BW339" s="25"/>
      <c r="BX339" s="25"/>
      <c r="BY339" s="26">
        <v>40.71</v>
      </c>
      <c r="BZ339" s="26">
        <v>759.7</v>
      </c>
      <c r="CA339" s="26">
        <f t="shared" si="72"/>
        <v>718.99</v>
      </c>
      <c r="CB339" s="25"/>
      <c r="CC339" s="25"/>
      <c r="CD339" s="25"/>
      <c r="CE339" s="25"/>
      <c r="CF339" s="25"/>
      <c r="CG339" s="25"/>
      <c r="CH339" s="25"/>
      <c r="CI339" s="25"/>
      <c r="CJ339" s="25"/>
      <c r="CK339" s="25"/>
      <c r="CL339" s="27"/>
    </row>
    <row r="340" spans="1:90" ht="10.5" customHeight="1" hidden="1">
      <c r="A340" s="23" t="s">
        <v>129</v>
      </c>
      <c r="B340" s="49">
        <v>35180</v>
      </c>
      <c r="C340" s="49" t="s">
        <v>90</v>
      </c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>
        <v>30</v>
      </c>
      <c r="Z340" s="25">
        <v>1.1</v>
      </c>
      <c r="AA340" s="25"/>
      <c r="AB340" s="25"/>
      <c r="AC340" s="25">
        <v>1.4</v>
      </c>
      <c r="AD340" s="25"/>
      <c r="AE340" s="25">
        <v>6.7</v>
      </c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>
        <v>1.9</v>
      </c>
      <c r="AZ340" s="25">
        <v>5.4</v>
      </c>
      <c r="BA340" s="25"/>
      <c r="BB340" s="25">
        <v>1</v>
      </c>
      <c r="BC340" s="25"/>
      <c r="BD340" s="25">
        <v>1.3</v>
      </c>
      <c r="BE340" s="25">
        <v>6</v>
      </c>
      <c r="BF340" s="25"/>
      <c r="BG340" s="25"/>
      <c r="BH340" s="25"/>
      <c r="BI340" s="25"/>
      <c r="BJ340" s="25"/>
      <c r="BK340" s="25"/>
      <c r="BL340" s="25"/>
      <c r="BM340" s="25"/>
      <c r="BN340" s="25">
        <f t="shared" si="70"/>
        <v>54.8</v>
      </c>
      <c r="BO340" s="25">
        <f t="shared" si="71"/>
        <v>9</v>
      </c>
      <c r="BP340" s="25"/>
      <c r="BQ340" s="25"/>
      <c r="BR340" s="25"/>
      <c r="BS340" s="25"/>
      <c r="BT340" s="25"/>
      <c r="BU340" s="25"/>
      <c r="BV340" s="25"/>
      <c r="BW340" s="25"/>
      <c r="BX340" s="25"/>
      <c r="BY340" s="26">
        <v>41.09</v>
      </c>
      <c r="BZ340" s="26">
        <v>759.7</v>
      </c>
      <c r="CA340" s="26">
        <f t="shared" si="72"/>
        <v>718.61</v>
      </c>
      <c r="CB340" s="25"/>
      <c r="CC340" s="25"/>
      <c r="CD340" s="25"/>
      <c r="CE340" s="25"/>
      <c r="CF340" s="25"/>
      <c r="CG340" s="25"/>
      <c r="CH340" s="25"/>
      <c r="CI340" s="25"/>
      <c r="CJ340" s="25"/>
      <c r="CK340" s="25"/>
      <c r="CL340" s="27"/>
    </row>
    <row r="341" spans="1:90" ht="10.5" customHeight="1" hidden="1">
      <c r="A341" s="23" t="s">
        <v>129</v>
      </c>
      <c r="B341" s="49">
        <v>35263</v>
      </c>
      <c r="C341" s="49" t="s">
        <v>90</v>
      </c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>
        <v>58</v>
      </c>
      <c r="Z341" s="25"/>
      <c r="AA341" s="25"/>
      <c r="AB341" s="25"/>
      <c r="AC341" s="25"/>
      <c r="AD341" s="25"/>
      <c r="AE341" s="25">
        <v>7.7</v>
      </c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>
        <v>3.6</v>
      </c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>
        <v>6.6</v>
      </c>
      <c r="BF341" s="25"/>
      <c r="BG341" s="25"/>
      <c r="BH341" s="25"/>
      <c r="BI341" s="25"/>
      <c r="BJ341" s="25"/>
      <c r="BK341" s="25"/>
      <c r="BL341" s="25"/>
      <c r="BM341" s="25"/>
      <c r="BN341" s="25">
        <f t="shared" si="70"/>
        <v>75.89999999999999</v>
      </c>
      <c r="BO341" s="25">
        <f t="shared" si="71"/>
        <v>4</v>
      </c>
      <c r="BP341" s="25" t="s">
        <v>91</v>
      </c>
      <c r="BQ341" s="25" t="s">
        <v>91</v>
      </c>
      <c r="BR341" s="25" t="s">
        <v>91</v>
      </c>
      <c r="BS341" s="25" t="s">
        <v>91</v>
      </c>
      <c r="BT341" s="25">
        <v>0.335</v>
      </c>
      <c r="BU341" s="25" t="s">
        <v>91</v>
      </c>
      <c r="BV341" s="25">
        <v>0.0384</v>
      </c>
      <c r="BW341" s="25" t="s">
        <v>91</v>
      </c>
      <c r="BX341" s="25" t="s">
        <v>91</v>
      </c>
      <c r="BY341" s="26">
        <v>41.77</v>
      </c>
      <c r="BZ341" s="26">
        <v>759.7</v>
      </c>
      <c r="CA341" s="26">
        <f t="shared" si="72"/>
        <v>717.9300000000001</v>
      </c>
      <c r="CB341" s="25"/>
      <c r="CC341" s="25"/>
      <c r="CD341" s="25"/>
      <c r="CE341" s="25"/>
      <c r="CF341" s="25"/>
      <c r="CG341" s="25"/>
      <c r="CH341" s="25"/>
      <c r="CI341" s="25"/>
      <c r="CJ341" s="25"/>
      <c r="CK341" s="25"/>
      <c r="CL341" s="27"/>
    </row>
    <row r="342" spans="1:90" ht="10.5" customHeight="1" hidden="1">
      <c r="A342" s="23" t="s">
        <v>129</v>
      </c>
      <c r="B342" s="49">
        <v>35362</v>
      </c>
      <c r="C342" s="49" t="s">
        <v>90</v>
      </c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>
        <v>52</v>
      </c>
      <c r="Z342" s="25">
        <v>1.5</v>
      </c>
      <c r="AA342" s="25"/>
      <c r="AB342" s="25"/>
      <c r="AC342" s="25">
        <v>1.4</v>
      </c>
      <c r="AD342" s="25"/>
      <c r="AE342" s="25">
        <v>15</v>
      </c>
      <c r="AF342" s="25"/>
      <c r="AG342" s="25"/>
      <c r="AH342" s="25"/>
      <c r="AI342" s="25"/>
      <c r="AJ342" s="25"/>
      <c r="AK342" s="25"/>
      <c r="AL342" s="25"/>
      <c r="AM342" s="25">
        <v>10</v>
      </c>
      <c r="AN342" s="25"/>
      <c r="AO342" s="25"/>
      <c r="AP342" s="25"/>
      <c r="AQ342" s="25"/>
      <c r="AR342" s="25"/>
      <c r="AS342" s="25">
        <v>1.9</v>
      </c>
      <c r="AT342" s="25"/>
      <c r="AU342" s="25"/>
      <c r="AV342" s="25"/>
      <c r="AW342" s="25"/>
      <c r="AX342" s="25"/>
      <c r="AY342" s="25">
        <v>1.6</v>
      </c>
      <c r="AZ342" s="25">
        <v>5.8</v>
      </c>
      <c r="BA342" s="25"/>
      <c r="BB342" s="25">
        <v>3.5</v>
      </c>
      <c r="BC342" s="25"/>
      <c r="BD342" s="25">
        <v>1.2</v>
      </c>
      <c r="BE342" s="25">
        <v>6.9</v>
      </c>
      <c r="BF342" s="25"/>
      <c r="BG342" s="25"/>
      <c r="BH342" s="25"/>
      <c r="BI342" s="25"/>
      <c r="BJ342" s="25"/>
      <c r="BK342" s="25">
        <v>5.5</v>
      </c>
      <c r="BL342" s="25"/>
      <c r="BM342" s="25"/>
      <c r="BN342" s="25">
        <f t="shared" si="70"/>
        <v>106.30000000000001</v>
      </c>
      <c r="BO342" s="25">
        <f t="shared" si="71"/>
        <v>12</v>
      </c>
      <c r="BP342" s="25"/>
      <c r="BQ342" s="25"/>
      <c r="BR342" s="25"/>
      <c r="BS342" s="25"/>
      <c r="BT342" s="25"/>
      <c r="BU342" s="25"/>
      <c r="BV342" s="25"/>
      <c r="BW342" s="25"/>
      <c r="BX342" s="25"/>
      <c r="BY342" s="26">
        <v>41.71</v>
      </c>
      <c r="BZ342" s="26">
        <v>759.7</v>
      </c>
      <c r="CA342" s="26">
        <f t="shared" si="72"/>
        <v>717.99</v>
      </c>
      <c r="CB342" s="25"/>
      <c r="CC342" s="25"/>
      <c r="CD342" s="25"/>
      <c r="CE342" s="25"/>
      <c r="CF342" s="25"/>
      <c r="CG342" s="25"/>
      <c r="CH342" s="25"/>
      <c r="CI342" s="25"/>
      <c r="CJ342" s="25"/>
      <c r="CK342" s="25"/>
      <c r="CL342" s="27"/>
    </row>
    <row r="343" spans="1:90" ht="10.5" customHeight="1" hidden="1">
      <c r="A343" s="23" t="s">
        <v>129</v>
      </c>
      <c r="B343" s="49">
        <v>35565</v>
      </c>
      <c r="C343" s="49" t="s">
        <v>90</v>
      </c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>
        <v>27</v>
      </c>
      <c r="Z343" s="25">
        <v>2</v>
      </c>
      <c r="AA343" s="25"/>
      <c r="AB343" s="25"/>
      <c r="AC343" s="25">
        <v>1.7</v>
      </c>
      <c r="AD343" s="25"/>
      <c r="AE343" s="25">
        <v>12</v>
      </c>
      <c r="AF343" s="25"/>
      <c r="AG343" s="25"/>
      <c r="AH343" s="25"/>
      <c r="AI343" s="25"/>
      <c r="AJ343" s="25"/>
      <c r="AK343" s="25"/>
      <c r="AL343" s="25"/>
      <c r="AM343" s="25">
        <v>12</v>
      </c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>
        <v>1.5</v>
      </c>
      <c r="AZ343" s="25">
        <v>5.6</v>
      </c>
      <c r="BA343" s="25"/>
      <c r="BB343" s="25">
        <v>2.8</v>
      </c>
      <c r="BC343" s="25"/>
      <c r="BD343" s="25">
        <v>1.6</v>
      </c>
      <c r="BE343" s="25">
        <v>6</v>
      </c>
      <c r="BF343" s="25"/>
      <c r="BG343" s="25"/>
      <c r="BH343" s="25"/>
      <c r="BI343" s="25"/>
      <c r="BJ343" s="25"/>
      <c r="BK343" s="25"/>
      <c r="BL343" s="25"/>
      <c r="BM343" s="25"/>
      <c r="BN343" s="25">
        <f t="shared" si="70"/>
        <v>72.2</v>
      </c>
      <c r="BO343" s="25">
        <f t="shared" si="71"/>
        <v>10</v>
      </c>
      <c r="BP343" s="25"/>
      <c r="BQ343" s="25"/>
      <c r="BR343" s="25"/>
      <c r="BS343" s="25"/>
      <c r="BT343" s="25"/>
      <c r="BU343" s="25"/>
      <c r="BV343" s="25"/>
      <c r="BW343" s="25"/>
      <c r="BX343" s="25"/>
      <c r="BY343" s="26">
        <v>41.29</v>
      </c>
      <c r="BZ343" s="26">
        <v>759.7</v>
      </c>
      <c r="CA343" s="26">
        <f t="shared" si="72"/>
        <v>718.4100000000001</v>
      </c>
      <c r="CB343" s="25"/>
      <c r="CC343" s="25"/>
      <c r="CD343" s="25">
        <v>810</v>
      </c>
      <c r="CE343" s="25">
        <v>7.04</v>
      </c>
      <c r="CF343" s="25"/>
      <c r="CG343" s="25"/>
      <c r="CH343" s="25"/>
      <c r="CI343" s="25"/>
      <c r="CJ343" s="25"/>
      <c r="CK343" s="25"/>
      <c r="CL343" s="27"/>
    </row>
    <row r="344" spans="1:90" ht="10.5" customHeight="1" hidden="1">
      <c r="A344" s="23" t="s">
        <v>129</v>
      </c>
      <c r="B344" s="49">
        <v>35643</v>
      </c>
      <c r="C344" s="49" t="s">
        <v>92</v>
      </c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>
        <v>57</v>
      </c>
      <c r="Z344" s="25">
        <v>2.8</v>
      </c>
      <c r="AA344" s="25"/>
      <c r="AB344" s="25"/>
      <c r="AC344" s="25"/>
      <c r="AD344" s="25"/>
      <c r="AE344" s="25">
        <v>11</v>
      </c>
      <c r="AF344" s="25"/>
      <c r="AG344" s="25"/>
      <c r="AH344" s="25"/>
      <c r="AI344" s="25"/>
      <c r="AJ344" s="25"/>
      <c r="AK344" s="25"/>
      <c r="AL344" s="25"/>
      <c r="AM344" s="25">
        <v>8.1</v>
      </c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>
        <v>1.8</v>
      </c>
      <c r="AZ344" s="25"/>
      <c r="BA344" s="25"/>
      <c r="BB344" s="25">
        <v>7.2</v>
      </c>
      <c r="BC344" s="25"/>
      <c r="BD344" s="25"/>
      <c r="BE344" s="25">
        <v>9.7</v>
      </c>
      <c r="BF344" s="25"/>
      <c r="BG344" s="25"/>
      <c r="BH344" s="25"/>
      <c r="BI344" s="25"/>
      <c r="BJ344" s="25"/>
      <c r="BK344" s="25">
        <v>2.4</v>
      </c>
      <c r="BL344" s="25"/>
      <c r="BM344" s="25"/>
      <c r="BN344" s="25">
        <f t="shared" si="70"/>
        <v>100</v>
      </c>
      <c r="BO344" s="25">
        <f t="shared" si="71"/>
        <v>8</v>
      </c>
      <c r="BP344" s="25"/>
      <c r="BQ344" s="25"/>
      <c r="BR344" s="25"/>
      <c r="BS344" s="25"/>
      <c r="BT344" s="25"/>
      <c r="BU344" s="25"/>
      <c r="BV344" s="25"/>
      <c r="BW344" s="25"/>
      <c r="BX344" s="25"/>
      <c r="BY344" s="26">
        <v>38.38</v>
      </c>
      <c r="BZ344" s="26">
        <v>759.7</v>
      </c>
      <c r="CA344" s="26">
        <f t="shared" si="72"/>
        <v>721.32</v>
      </c>
      <c r="CB344" s="25"/>
      <c r="CC344" s="25"/>
      <c r="CD344" s="25">
        <v>571</v>
      </c>
      <c r="CE344" s="25">
        <v>7.15</v>
      </c>
      <c r="CF344" s="25"/>
      <c r="CG344" s="25"/>
      <c r="CH344" s="25"/>
      <c r="CI344" s="25"/>
      <c r="CJ344" s="25"/>
      <c r="CK344" s="25"/>
      <c r="CL344" s="27"/>
    </row>
    <row r="345" spans="1:90" ht="10.5" customHeight="1" hidden="1">
      <c r="A345" s="23" t="s">
        <v>129</v>
      </c>
      <c r="B345" s="49">
        <v>35724</v>
      </c>
      <c r="C345" s="49" t="s">
        <v>92</v>
      </c>
      <c r="D345" s="25"/>
      <c r="E345" s="25"/>
      <c r="F345" s="25">
        <v>1</v>
      </c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>
        <v>43</v>
      </c>
      <c r="Z345" s="25">
        <v>2.6</v>
      </c>
      <c r="AA345" s="25"/>
      <c r="AB345" s="25"/>
      <c r="AC345" s="25">
        <v>1.7</v>
      </c>
      <c r="AD345" s="25"/>
      <c r="AE345" s="25">
        <v>11</v>
      </c>
      <c r="AF345" s="25"/>
      <c r="AG345" s="25"/>
      <c r="AH345" s="25"/>
      <c r="AI345" s="25"/>
      <c r="AJ345" s="25"/>
      <c r="AK345" s="25"/>
      <c r="AL345" s="25"/>
      <c r="AM345" s="25">
        <v>10</v>
      </c>
      <c r="AN345" s="25"/>
      <c r="AO345" s="25"/>
      <c r="AP345" s="25"/>
      <c r="AQ345" s="25"/>
      <c r="AR345" s="25"/>
      <c r="AS345" s="25" t="s">
        <v>130</v>
      </c>
      <c r="AT345" s="25"/>
      <c r="AU345" s="25"/>
      <c r="AV345" s="25"/>
      <c r="AW345" s="25"/>
      <c r="AX345" s="25"/>
      <c r="AY345" s="25">
        <v>1.7</v>
      </c>
      <c r="AZ345" s="25">
        <v>6.5</v>
      </c>
      <c r="BA345" s="25"/>
      <c r="BB345" s="25">
        <v>4.9</v>
      </c>
      <c r="BC345" s="25"/>
      <c r="BD345" s="25">
        <v>1.4</v>
      </c>
      <c r="BE345" s="25">
        <v>7.6</v>
      </c>
      <c r="BF345" s="25"/>
      <c r="BG345" s="25"/>
      <c r="BH345" s="25"/>
      <c r="BI345" s="25"/>
      <c r="BJ345" s="25"/>
      <c r="BK345" s="25"/>
      <c r="BL345" s="25"/>
      <c r="BM345" s="25"/>
      <c r="BN345" s="25">
        <f t="shared" si="70"/>
        <v>91.40000000000002</v>
      </c>
      <c r="BO345" s="25">
        <f t="shared" si="71"/>
        <v>12</v>
      </c>
      <c r="BP345" s="25"/>
      <c r="BQ345" s="25"/>
      <c r="BR345" s="25"/>
      <c r="BS345" s="25"/>
      <c r="BT345" s="25"/>
      <c r="BU345" s="25"/>
      <c r="BV345" s="25"/>
      <c r="BW345" s="25"/>
      <c r="BX345" s="25"/>
      <c r="BY345" s="26">
        <v>40.16</v>
      </c>
      <c r="BZ345" s="26">
        <v>759.7</v>
      </c>
      <c r="CA345" s="26">
        <f t="shared" si="72"/>
        <v>719.5400000000001</v>
      </c>
      <c r="CB345" s="25"/>
      <c r="CC345" s="25"/>
      <c r="CD345" s="25">
        <v>772</v>
      </c>
      <c r="CE345" s="25">
        <v>7.02</v>
      </c>
      <c r="CF345" s="25"/>
      <c r="CG345" s="25"/>
      <c r="CH345" s="25"/>
      <c r="CI345" s="25"/>
      <c r="CJ345" s="25"/>
      <c r="CK345" s="25"/>
      <c r="CL345" s="27"/>
    </row>
    <row r="346" spans="1:90" ht="10.5" customHeight="1" hidden="1">
      <c r="A346" s="23" t="s">
        <v>129</v>
      </c>
      <c r="B346" s="49">
        <v>35948</v>
      </c>
      <c r="C346" s="49" t="s">
        <v>90</v>
      </c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>
        <v>1.5</v>
      </c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>
        <v>4.2</v>
      </c>
      <c r="AA346" s="25"/>
      <c r="AB346" s="25"/>
      <c r="AC346" s="25">
        <v>2.6</v>
      </c>
      <c r="AD346" s="25"/>
      <c r="AE346" s="25">
        <v>11</v>
      </c>
      <c r="AF346" s="25"/>
      <c r="AG346" s="25"/>
      <c r="AH346" s="25"/>
      <c r="AI346" s="25"/>
      <c r="AJ346" s="25"/>
      <c r="AK346" s="25"/>
      <c r="AL346" s="25"/>
      <c r="AM346" s="25">
        <v>22</v>
      </c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>
        <v>1.6</v>
      </c>
      <c r="AZ346" s="25">
        <v>17</v>
      </c>
      <c r="BA346" s="25"/>
      <c r="BB346" s="25">
        <v>3.5</v>
      </c>
      <c r="BC346" s="25"/>
      <c r="BD346" s="25">
        <v>1.7</v>
      </c>
      <c r="BE346" s="25">
        <v>3.2</v>
      </c>
      <c r="BF346" s="25"/>
      <c r="BG346" s="25"/>
      <c r="BH346" s="25"/>
      <c r="BI346" s="25"/>
      <c r="BJ346" s="25"/>
      <c r="BK346" s="25"/>
      <c r="BL346" s="25"/>
      <c r="BM346" s="25"/>
      <c r="BN346" s="25">
        <f t="shared" si="70"/>
        <v>68.3</v>
      </c>
      <c r="BO346" s="25">
        <f t="shared" si="71"/>
        <v>10</v>
      </c>
      <c r="BP346" s="25"/>
      <c r="BQ346" s="25"/>
      <c r="BR346" s="25"/>
      <c r="BS346" s="25"/>
      <c r="BT346" s="25"/>
      <c r="BU346" s="25"/>
      <c r="BV346" s="25"/>
      <c r="BW346" s="25"/>
      <c r="BX346" s="25"/>
      <c r="BY346" s="26">
        <v>40.04</v>
      </c>
      <c r="BZ346" s="26">
        <v>759.7</v>
      </c>
      <c r="CA346" s="26">
        <f t="shared" si="72"/>
        <v>719.6600000000001</v>
      </c>
      <c r="CB346" s="25"/>
      <c r="CC346" s="25"/>
      <c r="CD346" s="25">
        <v>917</v>
      </c>
      <c r="CE346" s="25">
        <v>6.88</v>
      </c>
      <c r="CF346" s="25"/>
      <c r="CG346" s="25"/>
      <c r="CH346" s="25"/>
      <c r="CI346" s="25"/>
      <c r="CJ346" s="25"/>
      <c r="CK346" s="25"/>
      <c r="CL346" s="27"/>
    </row>
    <row r="347" spans="1:90" ht="10.5" customHeight="1" hidden="1">
      <c r="A347" s="23" t="s">
        <v>129</v>
      </c>
      <c r="B347" s="49">
        <v>36123</v>
      </c>
      <c r="C347" s="49" t="s">
        <v>94</v>
      </c>
      <c r="D347" s="25"/>
      <c r="E347" s="25"/>
      <c r="F347" s="25">
        <v>1.4</v>
      </c>
      <c r="G347" s="25"/>
      <c r="H347" s="25"/>
      <c r="I347" s="25"/>
      <c r="J347" s="25"/>
      <c r="K347" s="25"/>
      <c r="L347" s="25"/>
      <c r="M347" s="25"/>
      <c r="N347" s="25"/>
      <c r="O347" s="25">
        <v>2.2</v>
      </c>
      <c r="P347" s="25"/>
      <c r="Q347" s="25"/>
      <c r="R347" s="25"/>
      <c r="S347" s="25"/>
      <c r="T347" s="25"/>
      <c r="U347" s="25"/>
      <c r="V347" s="25"/>
      <c r="W347" s="25"/>
      <c r="X347" s="25">
        <v>0.81</v>
      </c>
      <c r="Y347" s="25">
        <v>43</v>
      </c>
      <c r="Z347" s="25">
        <v>6.2</v>
      </c>
      <c r="AA347" s="25"/>
      <c r="AB347" s="25"/>
      <c r="AC347" s="25">
        <v>2.2</v>
      </c>
      <c r="AD347" s="25"/>
      <c r="AE347" s="25">
        <v>17</v>
      </c>
      <c r="AF347" s="25"/>
      <c r="AG347" s="25"/>
      <c r="AH347" s="25"/>
      <c r="AI347" s="25"/>
      <c r="AJ347" s="25"/>
      <c r="AK347" s="25"/>
      <c r="AL347" s="25"/>
      <c r="AM347" s="25">
        <v>15</v>
      </c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>
        <v>1.5</v>
      </c>
      <c r="AZ347" s="25">
        <v>27</v>
      </c>
      <c r="BA347" s="25"/>
      <c r="BB347" s="25">
        <v>4.8</v>
      </c>
      <c r="BC347" s="25"/>
      <c r="BD347" s="25">
        <v>1.5</v>
      </c>
      <c r="BE347" s="25">
        <v>6.3</v>
      </c>
      <c r="BF347" s="25"/>
      <c r="BG347" s="25"/>
      <c r="BH347" s="25"/>
      <c r="BI347" s="25"/>
      <c r="BJ347" s="25">
        <v>1.4</v>
      </c>
      <c r="BK347" s="25"/>
      <c r="BL347" s="25"/>
      <c r="BM347" s="25"/>
      <c r="BN347" s="25">
        <f t="shared" si="70"/>
        <v>130.31</v>
      </c>
      <c r="BO347" s="25">
        <f t="shared" si="71"/>
        <v>14</v>
      </c>
      <c r="BP347" s="25" t="s">
        <v>91</v>
      </c>
      <c r="BQ347" s="25" t="s">
        <v>91</v>
      </c>
      <c r="BR347" s="25" t="s">
        <v>91</v>
      </c>
      <c r="BS347" s="25" t="s">
        <v>91</v>
      </c>
      <c r="BT347" s="25">
        <v>0.79</v>
      </c>
      <c r="BU347" s="25" t="s">
        <v>91</v>
      </c>
      <c r="BV347" s="25">
        <v>0.12</v>
      </c>
      <c r="BW347" s="25" t="s">
        <v>91</v>
      </c>
      <c r="BX347" s="25" t="s">
        <v>91</v>
      </c>
      <c r="BY347" s="26">
        <v>40.5</v>
      </c>
      <c r="BZ347" s="26">
        <v>759.7</v>
      </c>
      <c r="CA347" s="26">
        <f t="shared" si="72"/>
        <v>719.2</v>
      </c>
      <c r="CB347" s="25"/>
      <c r="CC347" s="25"/>
      <c r="CD347" s="25">
        <v>1127</v>
      </c>
      <c r="CE347" s="25">
        <v>6.98</v>
      </c>
      <c r="CF347" s="25"/>
      <c r="CG347" s="25"/>
      <c r="CH347" s="25"/>
      <c r="CI347" s="25"/>
      <c r="CJ347" s="25"/>
      <c r="CK347" s="25"/>
      <c r="CL347" s="27"/>
    </row>
    <row r="348" spans="1:90" ht="10.5" customHeight="1">
      <c r="A348" s="23" t="s">
        <v>129</v>
      </c>
      <c r="B348" s="49">
        <v>36263</v>
      </c>
      <c r="C348" s="49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6">
        <v>40.3</v>
      </c>
      <c r="BZ348" s="26">
        <v>759.7</v>
      </c>
      <c r="CA348" s="26">
        <f t="shared" si="72"/>
        <v>719.4000000000001</v>
      </c>
      <c r="CB348" s="25">
        <v>0.1</v>
      </c>
      <c r="CC348" s="25">
        <v>0.9</v>
      </c>
      <c r="CD348" s="25">
        <v>1048</v>
      </c>
      <c r="CE348" s="25">
        <v>7.07</v>
      </c>
      <c r="CF348" s="25"/>
      <c r="CG348" s="25"/>
      <c r="CH348" s="25"/>
      <c r="CI348" s="25"/>
      <c r="CJ348" s="25"/>
      <c r="CK348" s="25"/>
      <c r="CL348" s="27"/>
    </row>
    <row r="349" spans="1:90" ht="10.5" customHeight="1">
      <c r="A349" s="23" t="s">
        <v>129</v>
      </c>
      <c r="B349" s="49">
        <v>36397</v>
      </c>
      <c r="C349" s="49" t="s">
        <v>103</v>
      </c>
      <c r="D349" s="25"/>
      <c r="E349" s="25"/>
      <c r="F349" s="25">
        <v>1.5</v>
      </c>
      <c r="G349" s="25"/>
      <c r="H349" s="25"/>
      <c r="I349" s="25"/>
      <c r="J349" s="25"/>
      <c r="K349" s="25"/>
      <c r="L349" s="25"/>
      <c r="M349" s="25"/>
      <c r="N349" s="25">
        <v>0.3</v>
      </c>
      <c r="O349" s="25">
        <v>7.6</v>
      </c>
      <c r="P349" s="25">
        <v>0.2</v>
      </c>
      <c r="Q349" s="25"/>
      <c r="R349" s="25"/>
      <c r="S349" s="25"/>
      <c r="T349" s="25"/>
      <c r="U349" s="25"/>
      <c r="V349" s="25">
        <v>0.3</v>
      </c>
      <c r="W349" s="25"/>
      <c r="X349" s="25">
        <v>1</v>
      </c>
      <c r="Y349" s="25">
        <v>110</v>
      </c>
      <c r="Z349" s="25">
        <v>14</v>
      </c>
      <c r="AA349" s="25"/>
      <c r="AB349" s="25">
        <v>1.6</v>
      </c>
      <c r="AC349" s="25">
        <v>2.3</v>
      </c>
      <c r="AD349" s="25">
        <v>0.2</v>
      </c>
      <c r="AE349" s="25">
        <v>36</v>
      </c>
      <c r="AF349" s="25">
        <v>0.4</v>
      </c>
      <c r="AG349" s="25"/>
      <c r="AH349" s="25"/>
      <c r="AI349" s="25"/>
      <c r="AJ349" s="25"/>
      <c r="AK349" s="25"/>
      <c r="AL349" s="25"/>
      <c r="AM349" s="25">
        <v>20</v>
      </c>
      <c r="AN349" s="25"/>
      <c r="AO349" s="25"/>
      <c r="AP349" s="25"/>
      <c r="AQ349" s="25"/>
      <c r="AR349" s="25"/>
      <c r="AS349" s="25"/>
      <c r="AT349" s="25">
        <v>1.5</v>
      </c>
      <c r="AU349" s="25"/>
      <c r="AV349" s="25"/>
      <c r="AW349" s="25"/>
      <c r="AX349" s="25"/>
      <c r="AY349" s="25">
        <v>2.3</v>
      </c>
      <c r="AZ349" s="25"/>
      <c r="BA349" s="25"/>
      <c r="BB349" s="25">
        <v>18</v>
      </c>
      <c r="BC349" s="25"/>
      <c r="BD349" s="25">
        <v>2.9</v>
      </c>
      <c r="BE349" s="25">
        <v>24</v>
      </c>
      <c r="BF349" s="25"/>
      <c r="BG349" s="25">
        <v>3.4</v>
      </c>
      <c r="BH349" s="25"/>
      <c r="BI349" s="25"/>
      <c r="BJ349" s="25">
        <v>2.7</v>
      </c>
      <c r="BK349" s="25"/>
      <c r="BL349" s="25"/>
      <c r="BM349" s="25"/>
      <c r="BN349" s="25">
        <f>IF(COUNTA(A349)=1,IF(SUM(D349:BM349)=0,"ND",SUM(D349:BM349))," ")</f>
        <v>250.20000000000002</v>
      </c>
      <c r="BO349" s="25">
        <f>COUNTA(D349:BM349)</f>
        <v>21</v>
      </c>
      <c r="BP349" s="25" t="s">
        <v>104</v>
      </c>
      <c r="BQ349" s="25" t="s">
        <v>115</v>
      </c>
      <c r="BR349" s="25">
        <v>0.99</v>
      </c>
      <c r="BS349" s="25" t="s">
        <v>106</v>
      </c>
      <c r="BT349" s="25">
        <v>1.2</v>
      </c>
      <c r="BU349" s="25">
        <v>1.5</v>
      </c>
      <c r="BV349" s="25">
        <v>0.17</v>
      </c>
      <c r="BW349" s="25" t="s">
        <v>107</v>
      </c>
      <c r="BX349" s="25" t="s">
        <v>121</v>
      </c>
      <c r="BY349" s="26">
        <v>40.38</v>
      </c>
      <c r="BZ349" s="26">
        <v>759.7</v>
      </c>
      <c r="CA349" s="26">
        <f>+BZ349-BY349</f>
        <v>719.32</v>
      </c>
      <c r="CB349" s="25">
        <v>0.4</v>
      </c>
      <c r="CC349" s="25">
        <v>1.8</v>
      </c>
      <c r="CD349" s="25">
        <v>997</v>
      </c>
      <c r="CE349" s="25">
        <v>7.03</v>
      </c>
      <c r="CF349" s="25"/>
      <c r="CG349" s="25"/>
      <c r="CH349" s="25"/>
      <c r="CI349" s="25"/>
      <c r="CJ349" s="25"/>
      <c r="CK349" s="25"/>
      <c r="CL349" s="27"/>
    </row>
    <row r="350" spans="1:90" ht="10.5" customHeight="1">
      <c r="A350" s="23" t="s">
        <v>129</v>
      </c>
      <c r="B350" s="49">
        <v>36496</v>
      </c>
      <c r="C350" s="49" t="s">
        <v>112</v>
      </c>
      <c r="D350" s="25"/>
      <c r="E350" s="25"/>
      <c r="F350" s="25">
        <v>1.5</v>
      </c>
      <c r="G350" s="25"/>
      <c r="H350" s="25"/>
      <c r="I350" s="25"/>
      <c r="J350" s="25"/>
      <c r="K350" s="25"/>
      <c r="L350" s="25"/>
      <c r="M350" s="25"/>
      <c r="N350" s="25">
        <v>0.3</v>
      </c>
      <c r="O350" s="25">
        <v>8.1</v>
      </c>
      <c r="P350" s="25">
        <v>0.2</v>
      </c>
      <c r="Q350" s="25"/>
      <c r="R350" s="25"/>
      <c r="S350" s="25"/>
      <c r="T350" s="25"/>
      <c r="U350" s="25"/>
      <c r="V350" s="25">
        <v>0.2</v>
      </c>
      <c r="W350" s="25"/>
      <c r="X350" s="25"/>
      <c r="Y350" s="25">
        <v>63</v>
      </c>
      <c r="Z350" s="25">
        <v>13</v>
      </c>
      <c r="AA350" s="25">
        <v>0.2</v>
      </c>
      <c r="AB350" s="25">
        <v>1.9</v>
      </c>
      <c r="AC350" s="25">
        <v>2.2</v>
      </c>
      <c r="AD350" s="25">
        <v>0.2</v>
      </c>
      <c r="AE350" s="25">
        <v>54</v>
      </c>
      <c r="AF350" s="25">
        <v>0.3</v>
      </c>
      <c r="AG350" s="25"/>
      <c r="AH350" s="25"/>
      <c r="AI350" s="25"/>
      <c r="AJ350" s="25"/>
      <c r="AK350" s="25"/>
      <c r="AL350" s="25"/>
      <c r="AM350" s="25">
        <v>24</v>
      </c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>
        <v>2.5</v>
      </c>
      <c r="AZ350" s="25"/>
      <c r="BA350" s="25"/>
      <c r="BB350" s="25">
        <v>24</v>
      </c>
      <c r="BC350" s="25"/>
      <c r="BD350" s="25">
        <v>3.4</v>
      </c>
      <c r="BE350" s="25">
        <v>25</v>
      </c>
      <c r="BF350" s="25"/>
      <c r="BG350" s="25">
        <v>5.7</v>
      </c>
      <c r="BH350" s="25"/>
      <c r="BI350" s="25"/>
      <c r="BJ350" s="25">
        <v>2.9</v>
      </c>
      <c r="BK350" s="25"/>
      <c r="BL350" s="25"/>
      <c r="BM350" s="25"/>
      <c r="BN350" s="25">
        <f>IF(COUNTA(A350)=1,IF(SUM(D350:BM350)=0,"ND",SUM(D350:BM350))," ")</f>
        <v>232.60000000000002</v>
      </c>
      <c r="BO350" s="25">
        <f>COUNTA(D350:BM350)</f>
        <v>20</v>
      </c>
      <c r="BP350" s="25"/>
      <c r="BQ350" s="25"/>
      <c r="BR350" s="25"/>
      <c r="BS350" s="25"/>
      <c r="BT350" s="25"/>
      <c r="BU350" s="25"/>
      <c r="BV350" s="25"/>
      <c r="BW350" s="25"/>
      <c r="BX350" s="25"/>
      <c r="BY350" s="26">
        <v>42.98</v>
      </c>
      <c r="BZ350" s="26">
        <v>759.7</v>
      </c>
      <c r="CA350" s="26">
        <f>+BZ350-BY350</f>
        <v>716.72</v>
      </c>
      <c r="CB350" s="25">
        <v>0.1</v>
      </c>
      <c r="CC350" s="25">
        <v>1.7</v>
      </c>
      <c r="CD350" s="25">
        <v>813</v>
      </c>
      <c r="CE350" s="25">
        <v>6.5</v>
      </c>
      <c r="CF350" s="25"/>
      <c r="CG350" s="25"/>
      <c r="CH350" s="25"/>
      <c r="CI350" s="25"/>
      <c r="CJ350" s="25"/>
      <c r="CK350" s="25"/>
      <c r="CL350" s="27"/>
    </row>
    <row r="351" spans="1:90" ht="10.5" customHeight="1">
      <c r="A351" s="23" t="s">
        <v>129</v>
      </c>
      <c r="B351" s="49">
        <v>36626</v>
      </c>
      <c r="C351" s="49" t="s">
        <v>112</v>
      </c>
      <c r="D351" s="25"/>
      <c r="E351" s="25"/>
      <c r="F351" s="25">
        <v>2</v>
      </c>
      <c r="G351" s="25"/>
      <c r="H351" s="25"/>
      <c r="I351" s="25"/>
      <c r="J351" s="25"/>
      <c r="K351" s="25"/>
      <c r="L351" s="25"/>
      <c r="M351" s="25"/>
      <c r="N351" s="25">
        <v>0.2</v>
      </c>
      <c r="O351" s="25">
        <v>15</v>
      </c>
      <c r="P351" s="25">
        <v>0.2</v>
      </c>
      <c r="Q351" s="25"/>
      <c r="R351" s="25"/>
      <c r="S351" s="25"/>
      <c r="T351" s="25"/>
      <c r="U351" s="25"/>
      <c r="V351" s="25">
        <v>0.3</v>
      </c>
      <c r="W351" s="25"/>
      <c r="X351" s="25">
        <v>0.9</v>
      </c>
      <c r="Y351" s="25">
        <v>78</v>
      </c>
      <c r="Z351" s="25">
        <v>30</v>
      </c>
      <c r="AA351" s="25"/>
      <c r="AB351" s="25">
        <v>3</v>
      </c>
      <c r="AC351" s="25">
        <v>5.2</v>
      </c>
      <c r="AD351" s="25"/>
      <c r="AE351" s="25">
        <v>74</v>
      </c>
      <c r="AF351" s="25">
        <v>0.3</v>
      </c>
      <c r="AG351" s="25"/>
      <c r="AH351" s="25"/>
      <c r="AI351" s="25"/>
      <c r="AJ351" s="25"/>
      <c r="AK351" s="25"/>
      <c r="AL351" s="25"/>
      <c r="AM351" s="25">
        <v>33</v>
      </c>
      <c r="AN351" s="25"/>
      <c r="AO351" s="25"/>
      <c r="AP351" s="25"/>
      <c r="AQ351" s="25"/>
      <c r="AR351" s="25"/>
      <c r="AS351" s="25"/>
      <c r="AT351" s="25">
        <v>1.9</v>
      </c>
      <c r="AU351" s="25"/>
      <c r="AV351" s="25"/>
      <c r="AW351" s="25"/>
      <c r="AX351" s="25"/>
      <c r="AY351" s="25">
        <v>2.9</v>
      </c>
      <c r="AZ351" s="25"/>
      <c r="BA351" s="25"/>
      <c r="BB351" s="25">
        <v>25</v>
      </c>
      <c r="BC351" s="25"/>
      <c r="BD351" s="25">
        <v>3.9</v>
      </c>
      <c r="BE351" s="25">
        <v>33</v>
      </c>
      <c r="BF351" s="25"/>
      <c r="BG351" s="25">
        <v>5</v>
      </c>
      <c r="BH351" s="25"/>
      <c r="BI351" s="25"/>
      <c r="BJ351" s="25">
        <v>4.7</v>
      </c>
      <c r="BK351" s="25"/>
      <c r="BL351" s="25"/>
      <c r="BM351" s="25"/>
      <c r="BN351" s="25">
        <f>IF(COUNTA(A351)=1,IF(SUM(D351:BM351)=0,"ND",SUM(D351:BM351))," ")</f>
        <v>318.49999999999994</v>
      </c>
      <c r="BO351" s="25">
        <f>COUNTA(D351:BM351)</f>
        <v>20</v>
      </c>
      <c r="BP351" s="25"/>
      <c r="BQ351" s="25"/>
      <c r="BR351" s="25"/>
      <c r="BS351" s="25"/>
      <c r="BT351" s="25"/>
      <c r="BU351" s="25"/>
      <c r="BV351" s="25"/>
      <c r="BW351" s="25"/>
      <c r="BX351" s="25"/>
      <c r="BY351" s="26">
        <v>41.82</v>
      </c>
      <c r="BZ351" s="26">
        <v>759.7</v>
      </c>
      <c r="CA351" s="26">
        <f>+BZ351-BY351</f>
        <v>717.88</v>
      </c>
      <c r="CB351" s="25">
        <v>0.3</v>
      </c>
      <c r="CC351" s="25">
        <v>8.8</v>
      </c>
      <c r="CD351" s="25">
        <v>766</v>
      </c>
      <c r="CE351" s="25">
        <v>6.96</v>
      </c>
      <c r="CF351" s="25"/>
      <c r="CG351" s="25"/>
      <c r="CH351" s="25"/>
      <c r="CI351" s="25"/>
      <c r="CJ351" s="25"/>
      <c r="CK351" s="25"/>
      <c r="CL351" s="27"/>
    </row>
    <row r="352" spans="1:90" ht="10.5" customHeight="1">
      <c r="A352" s="23" t="s">
        <v>129</v>
      </c>
      <c r="B352" s="49">
        <v>36767</v>
      </c>
      <c r="C352" s="49" t="s">
        <v>112</v>
      </c>
      <c r="D352" s="25"/>
      <c r="E352" s="25"/>
      <c r="F352" s="25">
        <v>1.7</v>
      </c>
      <c r="G352" s="25"/>
      <c r="H352" s="25"/>
      <c r="I352" s="25"/>
      <c r="J352" s="25"/>
      <c r="K352" s="25"/>
      <c r="L352" s="25"/>
      <c r="M352" s="25"/>
      <c r="N352" s="25">
        <v>0.5</v>
      </c>
      <c r="O352" s="25">
        <v>4.6</v>
      </c>
      <c r="P352" s="25">
        <v>0.1</v>
      </c>
      <c r="Q352" s="25"/>
      <c r="R352" s="25"/>
      <c r="S352" s="25"/>
      <c r="T352" s="25"/>
      <c r="U352" s="25"/>
      <c r="V352" s="25">
        <v>0.3</v>
      </c>
      <c r="W352" s="25"/>
      <c r="X352" s="25"/>
      <c r="Y352" s="25">
        <v>36</v>
      </c>
      <c r="Z352" s="25">
        <v>13</v>
      </c>
      <c r="AA352" s="25"/>
      <c r="AB352" s="25">
        <v>0.8</v>
      </c>
      <c r="AC352" s="25">
        <v>3.2</v>
      </c>
      <c r="AD352" s="25">
        <v>0.2</v>
      </c>
      <c r="AE352" s="25">
        <v>21</v>
      </c>
      <c r="AF352" s="25">
        <v>0.4</v>
      </c>
      <c r="AG352" s="25"/>
      <c r="AH352" s="25"/>
      <c r="AI352" s="25"/>
      <c r="AJ352" s="25"/>
      <c r="AK352" s="25"/>
      <c r="AL352" s="25"/>
      <c r="AM352" s="25">
        <v>17</v>
      </c>
      <c r="AN352" s="25"/>
      <c r="AO352" s="25"/>
      <c r="AP352" s="25"/>
      <c r="AQ352" s="25"/>
      <c r="AR352" s="25"/>
      <c r="AS352" s="25"/>
      <c r="AT352" s="25">
        <v>0.9</v>
      </c>
      <c r="AU352" s="25"/>
      <c r="AV352" s="25"/>
      <c r="AW352" s="25"/>
      <c r="AX352" s="25"/>
      <c r="AY352" s="25">
        <v>2.2</v>
      </c>
      <c r="AZ352" s="25">
        <v>12</v>
      </c>
      <c r="BA352" s="25"/>
      <c r="BB352" s="25">
        <v>12</v>
      </c>
      <c r="BC352" s="25"/>
      <c r="BD352" s="25">
        <v>3</v>
      </c>
      <c r="BE352" s="25">
        <v>11</v>
      </c>
      <c r="BF352" s="25"/>
      <c r="BG352" s="25">
        <v>1.8</v>
      </c>
      <c r="BH352" s="25"/>
      <c r="BI352" s="25"/>
      <c r="BJ352" s="25">
        <v>1.4</v>
      </c>
      <c r="BK352" s="25"/>
      <c r="BL352" s="25"/>
      <c r="BM352" s="25"/>
      <c r="BN352" s="25">
        <f>IF(COUNTA(A352)=1,IF(SUM(D352:BM352)=0,"ND",SUM(D352:BM352))," ")</f>
        <v>143.10000000000005</v>
      </c>
      <c r="BO352" s="25">
        <f>COUNTA(D352:BM352)</f>
        <v>21</v>
      </c>
      <c r="BP352" s="25" t="s">
        <v>170</v>
      </c>
      <c r="BQ352" s="25" t="s">
        <v>171</v>
      </c>
      <c r="BR352" s="25" t="s">
        <v>172</v>
      </c>
      <c r="BS352" s="25" t="s">
        <v>106</v>
      </c>
      <c r="BT352" s="25">
        <v>1.5</v>
      </c>
      <c r="BU352" s="25" t="s">
        <v>170</v>
      </c>
      <c r="BV352" s="25">
        <v>0.14</v>
      </c>
      <c r="BW352" s="25" t="s">
        <v>107</v>
      </c>
      <c r="BX352" s="25" t="s">
        <v>121</v>
      </c>
      <c r="BY352" s="8">
        <v>42.52</v>
      </c>
      <c r="BZ352" s="26">
        <v>759.7</v>
      </c>
      <c r="CA352" s="26">
        <f>+BZ352-BY352</f>
        <v>717.1800000000001</v>
      </c>
      <c r="CB352" s="9">
        <v>0.2</v>
      </c>
      <c r="CC352" s="10">
        <v>3.5</v>
      </c>
      <c r="CD352" s="10">
        <v>792</v>
      </c>
      <c r="CE352" s="9">
        <v>6.44</v>
      </c>
      <c r="CF352" s="25">
        <v>5.3</v>
      </c>
      <c r="CG352" s="25">
        <v>630</v>
      </c>
      <c r="CH352" s="25">
        <v>96</v>
      </c>
      <c r="CI352" s="25">
        <v>23</v>
      </c>
      <c r="CJ352" s="25" t="s">
        <v>121</v>
      </c>
      <c r="CK352" s="25">
        <v>0.11</v>
      </c>
      <c r="CL352" s="27">
        <v>0.45</v>
      </c>
    </row>
    <row r="353" spans="1:90" ht="10.5" customHeight="1">
      <c r="A353" s="23" t="s">
        <v>129</v>
      </c>
      <c r="B353" s="49">
        <v>36822</v>
      </c>
      <c r="C353" s="49" t="s">
        <v>112</v>
      </c>
      <c r="D353" s="25"/>
      <c r="E353" s="25"/>
      <c r="F353" s="25">
        <v>1.5</v>
      </c>
      <c r="G353" s="25"/>
      <c r="H353" s="25"/>
      <c r="I353" s="25"/>
      <c r="J353" s="25"/>
      <c r="K353" s="25"/>
      <c r="L353" s="25"/>
      <c r="M353" s="25"/>
      <c r="N353" s="25">
        <v>0.3</v>
      </c>
      <c r="O353" s="25"/>
      <c r="P353" s="25">
        <v>6.9</v>
      </c>
      <c r="Q353" s="25">
        <v>0.2</v>
      </c>
      <c r="R353" s="25"/>
      <c r="S353" s="25"/>
      <c r="T353" s="25"/>
      <c r="U353" s="25"/>
      <c r="V353" s="25">
        <v>0.3</v>
      </c>
      <c r="W353" s="25"/>
      <c r="X353" s="25"/>
      <c r="Y353" s="25">
        <v>62</v>
      </c>
      <c r="Z353" s="25">
        <v>17</v>
      </c>
      <c r="AA353" s="25">
        <v>0.2</v>
      </c>
      <c r="AB353" s="25">
        <v>1.2</v>
      </c>
      <c r="AC353" s="25">
        <v>2.8</v>
      </c>
      <c r="AD353" s="25">
        <v>0.2</v>
      </c>
      <c r="AE353" s="25">
        <v>36</v>
      </c>
      <c r="AF353" s="25">
        <v>0.3</v>
      </c>
      <c r="AG353" s="25"/>
      <c r="AH353" s="25"/>
      <c r="AI353" s="25"/>
      <c r="AJ353" s="25"/>
      <c r="AK353" s="25"/>
      <c r="AL353" s="25"/>
      <c r="AM353" s="25">
        <v>29</v>
      </c>
      <c r="AN353" s="25"/>
      <c r="AO353" s="25"/>
      <c r="AP353" s="25"/>
      <c r="AQ353" s="25"/>
      <c r="AR353" s="25"/>
      <c r="AS353" s="25"/>
      <c r="AT353" s="25">
        <v>1.5</v>
      </c>
      <c r="AU353" s="25"/>
      <c r="AV353" s="25"/>
      <c r="AW353" s="25"/>
      <c r="AX353" s="25"/>
      <c r="AY353" s="25">
        <v>1.9</v>
      </c>
      <c r="AZ353" s="25"/>
      <c r="BA353" s="25"/>
      <c r="BB353" s="25">
        <v>13</v>
      </c>
      <c r="BC353" s="25"/>
      <c r="BD353" s="25">
        <v>2.7</v>
      </c>
      <c r="BE353" s="25">
        <v>17</v>
      </c>
      <c r="BF353" s="25"/>
      <c r="BG353" s="25">
        <v>3.1</v>
      </c>
      <c r="BH353" s="25"/>
      <c r="BI353" s="25"/>
      <c r="BJ353" s="25">
        <v>1.8</v>
      </c>
      <c r="BK353" s="25"/>
      <c r="BL353" s="25"/>
      <c r="BM353" s="25"/>
      <c r="BN353" s="25">
        <f>IF(COUNTA(A353)=1,IF(SUM(D353:BM353)=0,"ND",SUM(D353:BM353))," ")</f>
        <v>198.90000000000003</v>
      </c>
      <c r="BO353" s="25">
        <f>COUNTA(D353:BM353)</f>
        <v>21</v>
      </c>
      <c r="BP353" s="25"/>
      <c r="BQ353" s="25"/>
      <c r="BR353" s="25"/>
      <c r="BS353" s="25"/>
      <c r="BT353" s="25"/>
      <c r="BU353" s="25"/>
      <c r="BV353" s="25"/>
      <c r="BW353" s="25"/>
      <c r="BX353" s="25"/>
      <c r="BY353" s="8">
        <v>42.83</v>
      </c>
      <c r="BZ353" s="26">
        <v>759.7</v>
      </c>
      <c r="CA353" s="26">
        <f>+BZ353-BY353</f>
        <v>716.87</v>
      </c>
      <c r="CB353" s="9">
        <v>0.1</v>
      </c>
      <c r="CC353" s="10">
        <v>2.1</v>
      </c>
      <c r="CD353" s="10">
        <v>962</v>
      </c>
      <c r="CE353" s="9">
        <v>6.78</v>
      </c>
      <c r="CF353" s="25"/>
      <c r="CG353" s="25"/>
      <c r="CH353" s="25"/>
      <c r="CI353" s="25"/>
      <c r="CJ353" s="25"/>
      <c r="CK353" s="25"/>
      <c r="CL353" s="27"/>
    </row>
    <row r="354" spans="1:90" ht="10.5" customHeight="1">
      <c r="A354" s="23"/>
      <c r="B354" s="49"/>
      <c r="C354" s="49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6"/>
      <c r="BZ354" s="26"/>
      <c r="CA354" s="26"/>
      <c r="CB354" s="25"/>
      <c r="CC354" s="25"/>
      <c r="CD354" s="25"/>
      <c r="CE354" s="25"/>
      <c r="CF354" s="25"/>
      <c r="CG354" s="25"/>
      <c r="CH354" s="25"/>
      <c r="CI354" s="25"/>
      <c r="CJ354" s="25"/>
      <c r="CK354" s="25"/>
      <c r="CL354" s="27"/>
    </row>
    <row r="355" spans="1:90" ht="10.5" customHeight="1">
      <c r="A355" s="23"/>
      <c r="B355" s="49"/>
      <c r="C355" s="49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 t="str">
        <f t="shared" si="70"/>
        <v> </v>
      </c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6"/>
      <c r="BZ355" s="26"/>
      <c r="CA355" s="26"/>
      <c r="CB355" s="25"/>
      <c r="CC355" s="25"/>
      <c r="CD355" s="25"/>
      <c r="CE355" s="25"/>
      <c r="CF355" s="25"/>
      <c r="CG355" s="25"/>
      <c r="CH355" s="25"/>
      <c r="CI355" s="25"/>
      <c r="CJ355" s="25"/>
      <c r="CK355" s="25"/>
      <c r="CL355" s="27"/>
    </row>
    <row r="356" spans="1:90" ht="10.5" customHeight="1" hidden="1">
      <c r="A356" s="23" t="s">
        <v>131</v>
      </c>
      <c r="B356" s="49">
        <v>34095</v>
      </c>
      <c r="C356" s="49" t="s">
        <v>96</v>
      </c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 t="str">
        <f t="shared" si="70"/>
        <v>ND</v>
      </c>
      <c r="BO356" s="25">
        <f aca="true" t="shared" si="73" ref="BO356:BO369">COUNTA(D356:BM356)</f>
        <v>0</v>
      </c>
      <c r="BP356" s="25" t="s">
        <v>91</v>
      </c>
      <c r="BQ356" s="25">
        <v>36</v>
      </c>
      <c r="BR356" s="25" t="s">
        <v>91</v>
      </c>
      <c r="BS356" s="25" t="s">
        <v>91</v>
      </c>
      <c r="BT356" s="25">
        <v>0.163</v>
      </c>
      <c r="BU356" s="25" t="s">
        <v>91</v>
      </c>
      <c r="BV356" s="25">
        <v>0.024</v>
      </c>
      <c r="BW356" s="25" t="s">
        <v>91</v>
      </c>
      <c r="BX356" s="25" t="s">
        <v>91</v>
      </c>
      <c r="BY356" s="26">
        <f>IF(COUNTA(BZ356:CA356)=2,BZ356-CA356," ")</f>
        <v>3.509999999999991</v>
      </c>
      <c r="BZ356" s="26">
        <v>720.13</v>
      </c>
      <c r="CA356" s="26">
        <v>716.62</v>
      </c>
      <c r="CB356" s="25"/>
      <c r="CC356" s="25"/>
      <c r="CD356" s="25"/>
      <c r="CE356" s="25"/>
      <c r="CF356" s="25"/>
      <c r="CG356" s="25"/>
      <c r="CH356" s="25"/>
      <c r="CI356" s="25"/>
      <c r="CJ356" s="25"/>
      <c r="CK356" s="25"/>
      <c r="CL356" s="27"/>
    </row>
    <row r="357" spans="1:90" ht="10.5" customHeight="1" hidden="1">
      <c r="A357" s="23" t="s">
        <v>131</v>
      </c>
      <c r="B357" s="49">
        <v>34176</v>
      </c>
      <c r="C357" s="49" t="s">
        <v>96</v>
      </c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 t="str">
        <f t="shared" si="70"/>
        <v>ND</v>
      </c>
      <c r="BO357" s="25">
        <f t="shared" si="73"/>
        <v>0</v>
      </c>
      <c r="BP357" s="25" t="s">
        <v>91</v>
      </c>
      <c r="BQ357" s="25">
        <v>3.7</v>
      </c>
      <c r="BR357" s="25" t="s">
        <v>91</v>
      </c>
      <c r="BS357" s="25" t="s">
        <v>91</v>
      </c>
      <c r="BT357" s="25">
        <v>0.096</v>
      </c>
      <c r="BU357" s="25" t="s">
        <v>91</v>
      </c>
      <c r="BV357" s="25" t="s">
        <v>91</v>
      </c>
      <c r="BW357" s="25" t="s">
        <v>91</v>
      </c>
      <c r="BX357" s="25">
        <v>0.031</v>
      </c>
      <c r="BY357" s="26">
        <f>IF(COUNTA(BZ357:CA357)=2,BZ357-CA357," ")</f>
        <v>3.3500000000000227</v>
      </c>
      <c r="BZ357" s="26">
        <v>720.13</v>
      </c>
      <c r="CA357" s="26">
        <v>716.78</v>
      </c>
      <c r="CB357" s="25"/>
      <c r="CC357" s="25"/>
      <c r="CD357" s="25"/>
      <c r="CE357" s="25"/>
      <c r="CF357" s="25"/>
      <c r="CG357" s="25"/>
      <c r="CH357" s="25"/>
      <c r="CI357" s="25"/>
      <c r="CJ357" s="25"/>
      <c r="CK357" s="25"/>
      <c r="CL357" s="27"/>
    </row>
    <row r="358" spans="1:90" ht="10.5" customHeight="1" hidden="1">
      <c r="A358" s="23" t="s">
        <v>131</v>
      </c>
      <c r="B358" s="49">
        <v>34254</v>
      </c>
      <c r="C358" s="49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 t="str">
        <f t="shared" si="70"/>
        <v>ND</v>
      </c>
      <c r="BO358" s="25">
        <f t="shared" si="73"/>
        <v>0</v>
      </c>
      <c r="BP358" s="25" t="s">
        <v>91</v>
      </c>
      <c r="BQ358" s="25" t="s">
        <v>91</v>
      </c>
      <c r="BR358" s="25" t="s">
        <v>91</v>
      </c>
      <c r="BS358" s="25" t="s">
        <v>91</v>
      </c>
      <c r="BT358" s="25">
        <v>0.043</v>
      </c>
      <c r="BU358" s="25" t="s">
        <v>91</v>
      </c>
      <c r="BV358" s="25">
        <v>0.003</v>
      </c>
      <c r="BW358" s="25" t="s">
        <v>91</v>
      </c>
      <c r="BX358" s="25">
        <v>0.026</v>
      </c>
      <c r="BY358" s="26">
        <f>IF(COUNTA(BZ358:CA358)=2,BZ358-CA358," ")</f>
        <v>3.6399999999999864</v>
      </c>
      <c r="BZ358" s="26">
        <v>720.13</v>
      </c>
      <c r="CA358" s="26">
        <v>716.49</v>
      </c>
      <c r="CB358" s="25"/>
      <c r="CC358" s="25"/>
      <c r="CD358" s="25"/>
      <c r="CE358" s="25"/>
      <c r="CF358" s="25"/>
      <c r="CG358" s="25"/>
      <c r="CH358" s="25"/>
      <c r="CI358" s="25"/>
      <c r="CJ358" s="25"/>
      <c r="CK358" s="25"/>
      <c r="CL358" s="27"/>
    </row>
    <row r="359" spans="1:90" ht="10.5" customHeight="1" hidden="1">
      <c r="A359" s="23" t="s">
        <v>131</v>
      </c>
      <c r="B359" s="49">
        <v>34437</v>
      </c>
      <c r="C359" s="49" t="s">
        <v>90</v>
      </c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 t="str">
        <f t="shared" si="70"/>
        <v>ND</v>
      </c>
      <c r="BO359" s="25">
        <f t="shared" si="73"/>
        <v>0</v>
      </c>
      <c r="BP359" s="25"/>
      <c r="BQ359" s="25"/>
      <c r="BR359" s="25"/>
      <c r="BS359" s="25"/>
      <c r="BT359" s="25"/>
      <c r="BU359" s="25"/>
      <c r="BV359" s="25"/>
      <c r="BW359" s="25"/>
      <c r="BX359" s="25"/>
      <c r="BY359" s="26">
        <f>IF(COUNTA(BZ359:CA359)=2,BZ359-CA359," ")</f>
        <v>3.7200000000000273</v>
      </c>
      <c r="BZ359" s="26">
        <v>720.13</v>
      </c>
      <c r="CA359" s="26">
        <v>716.41</v>
      </c>
      <c r="CB359" s="25"/>
      <c r="CC359" s="25"/>
      <c r="CD359" s="25"/>
      <c r="CE359" s="25"/>
      <c r="CF359" s="25"/>
      <c r="CG359" s="25"/>
      <c r="CH359" s="25"/>
      <c r="CI359" s="25"/>
      <c r="CJ359" s="25"/>
      <c r="CK359" s="25"/>
      <c r="CL359" s="27"/>
    </row>
    <row r="360" spans="1:90" ht="10.5" customHeight="1" hidden="1">
      <c r="A360" s="23" t="s">
        <v>131</v>
      </c>
      <c r="B360" s="49">
        <v>34535</v>
      </c>
      <c r="C360" s="49" t="s">
        <v>90</v>
      </c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 t="str">
        <f t="shared" si="70"/>
        <v>ND</v>
      </c>
      <c r="BO360" s="25">
        <f t="shared" si="73"/>
        <v>0</v>
      </c>
      <c r="BP360" s="25" t="s">
        <v>91</v>
      </c>
      <c r="BQ360" s="25" t="s">
        <v>91</v>
      </c>
      <c r="BR360" s="25" t="s">
        <v>91</v>
      </c>
      <c r="BS360" s="25" t="s">
        <v>91</v>
      </c>
      <c r="BT360" s="25">
        <v>0.0284</v>
      </c>
      <c r="BU360" s="25">
        <v>8.7</v>
      </c>
      <c r="BV360" s="25" t="s">
        <v>91</v>
      </c>
      <c r="BW360" s="25" t="s">
        <v>91</v>
      </c>
      <c r="BX360" s="25">
        <v>0.0076</v>
      </c>
      <c r="BY360" s="26">
        <f>IF(COUNTA(BZ360:CA360)=2,BZ360-CA360," ")</f>
        <v>5.029999999999973</v>
      </c>
      <c r="BZ360" s="26">
        <v>720.13</v>
      </c>
      <c r="CA360" s="26">
        <v>715.1</v>
      </c>
      <c r="CB360" s="25"/>
      <c r="CC360" s="25"/>
      <c r="CD360" s="25"/>
      <c r="CE360" s="25"/>
      <c r="CF360" s="25"/>
      <c r="CG360" s="25"/>
      <c r="CH360" s="25"/>
      <c r="CI360" s="25"/>
      <c r="CJ360" s="25"/>
      <c r="CK360" s="25"/>
      <c r="CL360" s="27"/>
    </row>
    <row r="361" spans="1:90" ht="10.5" customHeight="1" hidden="1">
      <c r="A361" s="23" t="s">
        <v>131</v>
      </c>
      <c r="B361" s="49">
        <v>34634</v>
      </c>
      <c r="C361" s="49" t="s">
        <v>90</v>
      </c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 t="str">
        <f aca="true" t="shared" si="74" ref="BN361:BN395">IF(COUNTA(A361)=1,IF(SUM(D361:BM361)=0,"ND",SUM(D361:BM361))," ")</f>
        <v>ND</v>
      </c>
      <c r="BO361" s="25">
        <f t="shared" si="73"/>
        <v>0</v>
      </c>
      <c r="BP361" s="25"/>
      <c r="BQ361" s="25"/>
      <c r="BR361" s="25"/>
      <c r="BS361" s="25"/>
      <c r="BT361" s="25"/>
      <c r="BU361" s="25"/>
      <c r="BV361" s="25"/>
      <c r="BW361" s="25"/>
      <c r="BX361" s="25"/>
      <c r="BY361" s="26">
        <v>5.08</v>
      </c>
      <c r="BZ361" s="26">
        <v>720.13</v>
      </c>
      <c r="CA361" s="26">
        <f aca="true" t="shared" si="75" ref="CA361:CA373">+BZ361-BY361</f>
        <v>715.05</v>
      </c>
      <c r="CB361" s="25"/>
      <c r="CC361" s="25"/>
      <c r="CD361" s="25"/>
      <c r="CE361" s="25"/>
      <c r="CF361" s="25"/>
      <c r="CG361" s="25"/>
      <c r="CH361" s="25"/>
      <c r="CI361" s="25"/>
      <c r="CJ361" s="25"/>
      <c r="CK361" s="25"/>
      <c r="CL361" s="27"/>
    </row>
    <row r="362" spans="1:90" ht="10.5" customHeight="1" hidden="1">
      <c r="A362" s="23" t="s">
        <v>131</v>
      </c>
      <c r="B362" s="49">
        <v>34821</v>
      </c>
      <c r="C362" s="49" t="s">
        <v>90</v>
      </c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 t="str">
        <f t="shared" si="74"/>
        <v>ND</v>
      </c>
      <c r="BO362" s="25">
        <f t="shared" si="73"/>
        <v>0</v>
      </c>
      <c r="BP362" s="25"/>
      <c r="BQ362" s="25"/>
      <c r="BR362" s="25"/>
      <c r="BS362" s="25"/>
      <c r="BT362" s="25"/>
      <c r="BU362" s="25"/>
      <c r="BV362" s="25"/>
      <c r="BW362" s="25"/>
      <c r="BX362" s="25"/>
      <c r="BY362" s="26">
        <v>5.29</v>
      </c>
      <c r="BZ362" s="26">
        <v>720.13</v>
      </c>
      <c r="CA362" s="26">
        <f t="shared" si="75"/>
        <v>714.84</v>
      </c>
      <c r="CB362" s="25"/>
      <c r="CC362" s="25"/>
      <c r="CD362" s="25"/>
      <c r="CE362" s="25"/>
      <c r="CF362" s="25"/>
      <c r="CG362" s="25"/>
      <c r="CH362" s="25"/>
      <c r="CI362" s="25"/>
      <c r="CJ362" s="25"/>
      <c r="CK362" s="25"/>
      <c r="CL362" s="27"/>
    </row>
    <row r="363" spans="1:90" ht="10.5" customHeight="1" hidden="1">
      <c r="A363" s="23" t="s">
        <v>131</v>
      </c>
      <c r="B363" s="49">
        <v>34900</v>
      </c>
      <c r="C363" s="49" t="s">
        <v>90</v>
      </c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 t="str">
        <f t="shared" si="74"/>
        <v>ND</v>
      </c>
      <c r="BO363" s="25">
        <f t="shared" si="73"/>
        <v>0</v>
      </c>
      <c r="BP363" s="25" t="s">
        <v>91</v>
      </c>
      <c r="BQ363" s="25" t="s">
        <v>91</v>
      </c>
      <c r="BR363" s="25" t="s">
        <v>91</v>
      </c>
      <c r="BS363" s="25" t="s">
        <v>91</v>
      </c>
      <c r="BT363" s="25">
        <v>0.026</v>
      </c>
      <c r="BU363" s="25" t="s">
        <v>91</v>
      </c>
      <c r="BV363" s="25" t="s">
        <v>91</v>
      </c>
      <c r="BW363" s="25" t="s">
        <v>91</v>
      </c>
      <c r="BX363" s="25">
        <v>0.018</v>
      </c>
      <c r="BY363" s="26">
        <v>5.2</v>
      </c>
      <c r="BZ363" s="26">
        <v>720.13</v>
      </c>
      <c r="CA363" s="26">
        <f t="shared" si="75"/>
        <v>714.93</v>
      </c>
      <c r="CB363" s="25"/>
      <c r="CC363" s="25"/>
      <c r="CD363" s="25"/>
      <c r="CE363" s="25"/>
      <c r="CF363" s="25"/>
      <c r="CG363" s="25"/>
      <c r="CH363" s="25"/>
      <c r="CI363" s="25"/>
      <c r="CJ363" s="25"/>
      <c r="CK363" s="25"/>
      <c r="CL363" s="27"/>
    </row>
    <row r="364" spans="1:90" ht="10.5" customHeight="1" hidden="1">
      <c r="A364" s="23" t="s">
        <v>131</v>
      </c>
      <c r="B364" s="49">
        <v>35002</v>
      </c>
      <c r="C364" s="49" t="s">
        <v>90</v>
      </c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 t="str">
        <f t="shared" si="74"/>
        <v>ND</v>
      </c>
      <c r="BO364" s="25">
        <f t="shared" si="73"/>
        <v>0</v>
      </c>
      <c r="BP364" s="25"/>
      <c r="BQ364" s="25"/>
      <c r="BR364" s="25"/>
      <c r="BS364" s="25"/>
      <c r="BT364" s="25"/>
      <c r="BU364" s="25"/>
      <c r="BV364" s="25"/>
      <c r="BW364" s="25"/>
      <c r="BX364" s="25"/>
      <c r="BY364" s="26">
        <v>5.09</v>
      </c>
      <c r="BZ364" s="26">
        <v>720.13</v>
      </c>
      <c r="CA364" s="26">
        <f t="shared" si="75"/>
        <v>715.04</v>
      </c>
      <c r="CB364" s="25"/>
      <c r="CC364" s="25"/>
      <c r="CD364" s="25"/>
      <c r="CE364" s="25"/>
      <c r="CF364" s="25"/>
      <c r="CG364" s="25"/>
      <c r="CH364" s="25"/>
      <c r="CI364" s="25"/>
      <c r="CJ364" s="25"/>
      <c r="CK364" s="25"/>
      <c r="CL364" s="27"/>
    </row>
    <row r="365" spans="1:90" ht="10.5" customHeight="1" hidden="1">
      <c r="A365" s="23" t="s">
        <v>131</v>
      </c>
      <c r="B365" s="49">
        <v>35180</v>
      </c>
      <c r="C365" s="49" t="s">
        <v>90</v>
      </c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 t="str">
        <f t="shared" si="74"/>
        <v>ND</v>
      </c>
      <c r="BO365" s="25">
        <f t="shared" si="73"/>
        <v>0</v>
      </c>
      <c r="BP365" s="25"/>
      <c r="BQ365" s="25"/>
      <c r="BR365" s="25"/>
      <c r="BS365" s="25"/>
      <c r="BT365" s="25"/>
      <c r="BU365" s="25"/>
      <c r="BV365" s="25"/>
      <c r="BW365" s="25"/>
      <c r="BX365" s="25"/>
      <c r="BY365" s="26">
        <v>4.96</v>
      </c>
      <c r="BZ365" s="26">
        <v>720.13</v>
      </c>
      <c r="CA365" s="26">
        <f t="shared" si="75"/>
        <v>715.17</v>
      </c>
      <c r="CB365" s="25"/>
      <c r="CC365" s="25"/>
      <c r="CD365" s="25"/>
      <c r="CE365" s="25"/>
      <c r="CF365" s="25"/>
      <c r="CG365" s="25"/>
      <c r="CH365" s="25"/>
      <c r="CI365" s="25"/>
      <c r="CJ365" s="25"/>
      <c r="CK365" s="25"/>
      <c r="CL365" s="27"/>
    </row>
    <row r="366" spans="1:90" ht="10.5" customHeight="1" hidden="1">
      <c r="A366" s="23" t="s">
        <v>131</v>
      </c>
      <c r="B366" s="49">
        <v>35263</v>
      </c>
      <c r="C366" s="49" t="s">
        <v>90</v>
      </c>
      <c r="D366" s="25" t="s">
        <v>132</v>
      </c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 t="s">
        <v>133</v>
      </c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 t="str">
        <f t="shared" si="74"/>
        <v>ND</v>
      </c>
      <c r="BO366" s="25">
        <f t="shared" si="73"/>
        <v>2</v>
      </c>
      <c r="BP366" s="25" t="s">
        <v>91</v>
      </c>
      <c r="BQ366" s="25" t="s">
        <v>91</v>
      </c>
      <c r="BR366" s="25" t="s">
        <v>91</v>
      </c>
      <c r="BS366" s="25" t="s">
        <v>91</v>
      </c>
      <c r="BT366" s="25">
        <v>0.139</v>
      </c>
      <c r="BU366" s="25" t="s">
        <v>91</v>
      </c>
      <c r="BV366" s="25" t="s">
        <v>91</v>
      </c>
      <c r="BW366" s="25" t="s">
        <v>91</v>
      </c>
      <c r="BX366" s="25" t="s">
        <v>91</v>
      </c>
      <c r="BY366" s="26">
        <v>5.8</v>
      </c>
      <c r="BZ366" s="26">
        <v>720.13</v>
      </c>
      <c r="CA366" s="26">
        <f t="shared" si="75"/>
        <v>714.33</v>
      </c>
      <c r="CB366" s="25"/>
      <c r="CC366" s="25"/>
      <c r="CD366" s="25"/>
      <c r="CE366" s="25"/>
      <c r="CF366" s="25"/>
      <c r="CG366" s="25"/>
      <c r="CH366" s="25"/>
      <c r="CI366" s="25"/>
      <c r="CJ366" s="25"/>
      <c r="CK366" s="25"/>
      <c r="CL366" s="27"/>
    </row>
    <row r="367" spans="1:90" ht="10.5" customHeight="1" hidden="1">
      <c r="A367" s="23" t="s">
        <v>131</v>
      </c>
      <c r="B367" s="49">
        <v>35362</v>
      </c>
      <c r="C367" s="49" t="s">
        <v>90</v>
      </c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 t="str">
        <f t="shared" si="74"/>
        <v>ND</v>
      </c>
      <c r="BO367" s="25">
        <f t="shared" si="73"/>
        <v>0</v>
      </c>
      <c r="BP367" s="25"/>
      <c r="BQ367" s="25"/>
      <c r="BR367" s="25"/>
      <c r="BS367" s="25"/>
      <c r="BT367" s="25"/>
      <c r="BU367" s="25"/>
      <c r="BV367" s="25"/>
      <c r="BW367" s="25"/>
      <c r="BX367" s="25"/>
      <c r="BY367" s="26">
        <v>5.37</v>
      </c>
      <c r="BZ367" s="26">
        <v>720.13</v>
      </c>
      <c r="CA367" s="26">
        <f t="shared" si="75"/>
        <v>714.76</v>
      </c>
      <c r="CB367" s="25"/>
      <c r="CC367" s="25"/>
      <c r="CD367" s="25"/>
      <c r="CE367" s="25"/>
      <c r="CF367" s="25"/>
      <c r="CG367" s="25"/>
      <c r="CH367" s="25"/>
      <c r="CI367" s="25"/>
      <c r="CJ367" s="25"/>
      <c r="CK367" s="25"/>
      <c r="CL367" s="27"/>
    </row>
    <row r="368" spans="1:90" ht="10.5" customHeight="1" hidden="1">
      <c r="A368" s="23" t="s">
        <v>131</v>
      </c>
      <c r="B368" s="49">
        <v>35565</v>
      </c>
      <c r="C368" s="49" t="s">
        <v>90</v>
      </c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 t="str">
        <f t="shared" si="74"/>
        <v>ND</v>
      </c>
      <c r="BO368" s="25">
        <f t="shared" si="73"/>
        <v>0</v>
      </c>
      <c r="BP368" s="25"/>
      <c r="BQ368" s="25"/>
      <c r="BR368" s="25"/>
      <c r="BS368" s="25"/>
      <c r="BT368" s="25"/>
      <c r="BU368" s="25"/>
      <c r="BV368" s="25"/>
      <c r="BW368" s="25"/>
      <c r="BX368" s="25"/>
      <c r="BY368" s="26">
        <v>4.97</v>
      </c>
      <c r="BZ368" s="26">
        <v>720.13</v>
      </c>
      <c r="CA368" s="26">
        <f t="shared" si="75"/>
        <v>715.16</v>
      </c>
      <c r="CB368" s="25"/>
      <c r="CC368" s="25"/>
      <c r="CD368" s="25"/>
      <c r="CE368" s="25"/>
      <c r="CF368" s="25"/>
      <c r="CG368" s="25"/>
      <c r="CH368" s="25"/>
      <c r="CI368" s="25"/>
      <c r="CJ368" s="25"/>
      <c r="CK368" s="25"/>
      <c r="CL368" s="27"/>
    </row>
    <row r="369" spans="1:90" ht="10.5" customHeight="1" hidden="1">
      <c r="A369" s="23" t="s">
        <v>131</v>
      </c>
      <c r="B369" s="49">
        <v>35643</v>
      </c>
      <c r="C369" s="49" t="s">
        <v>92</v>
      </c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 t="str">
        <f t="shared" si="74"/>
        <v>ND</v>
      </c>
      <c r="BO369" s="25">
        <f t="shared" si="73"/>
        <v>0</v>
      </c>
      <c r="BP369" s="25"/>
      <c r="BQ369" s="25"/>
      <c r="BR369" s="25"/>
      <c r="BS369" s="25"/>
      <c r="BT369" s="25"/>
      <c r="BU369" s="25"/>
      <c r="BV369" s="25"/>
      <c r="BW369" s="25"/>
      <c r="BX369" s="25"/>
      <c r="BY369" s="26">
        <v>2.22</v>
      </c>
      <c r="BZ369" s="26">
        <v>720.13</v>
      </c>
      <c r="CA369" s="26">
        <f t="shared" si="75"/>
        <v>717.91</v>
      </c>
      <c r="CB369" s="25"/>
      <c r="CC369" s="25"/>
      <c r="CD369" s="25">
        <v>467</v>
      </c>
      <c r="CE369" s="25">
        <v>7.24</v>
      </c>
      <c r="CF369" s="25"/>
      <c r="CG369" s="25"/>
      <c r="CH369" s="25"/>
      <c r="CI369" s="25"/>
      <c r="CJ369" s="25"/>
      <c r="CK369" s="25"/>
      <c r="CL369" s="27"/>
    </row>
    <row r="370" spans="1:90" ht="10.5" customHeight="1" hidden="1">
      <c r="A370" s="23" t="s">
        <v>131</v>
      </c>
      <c r="B370" s="49">
        <v>35725</v>
      </c>
      <c r="C370" s="49" t="s">
        <v>92</v>
      </c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  <c r="BQ370" s="25"/>
      <c r="BR370" s="25"/>
      <c r="BS370" s="25"/>
      <c r="BT370" s="25"/>
      <c r="BU370" s="25"/>
      <c r="BV370" s="25"/>
      <c r="BW370" s="25"/>
      <c r="BX370" s="25"/>
      <c r="BY370" s="26">
        <v>4.58</v>
      </c>
      <c r="BZ370" s="26">
        <v>720.13</v>
      </c>
      <c r="CA370" s="26">
        <f t="shared" si="75"/>
        <v>715.55</v>
      </c>
      <c r="CB370" s="25"/>
      <c r="CC370" s="25"/>
      <c r="CD370" s="25"/>
      <c r="CE370" s="25"/>
      <c r="CF370" s="25"/>
      <c r="CG370" s="25"/>
      <c r="CH370" s="25"/>
      <c r="CI370" s="25"/>
      <c r="CJ370" s="25"/>
      <c r="CK370" s="25"/>
      <c r="CL370" s="27"/>
    </row>
    <row r="371" spans="1:90" ht="10.5" customHeight="1" hidden="1">
      <c r="A371" s="23" t="s">
        <v>131</v>
      </c>
      <c r="B371" s="49">
        <v>35948</v>
      </c>
      <c r="C371" s="49" t="s">
        <v>90</v>
      </c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  <c r="BQ371" s="25"/>
      <c r="BR371" s="25"/>
      <c r="BS371" s="25"/>
      <c r="BT371" s="25"/>
      <c r="BU371" s="25"/>
      <c r="BV371" s="25"/>
      <c r="BW371" s="25"/>
      <c r="BX371" s="25"/>
      <c r="BY371" s="26">
        <v>4.87</v>
      </c>
      <c r="BZ371" s="26">
        <v>720.13</v>
      </c>
      <c r="CA371" s="26">
        <f t="shared" si="75"/>
        <v>715.26</v>
      </c>
      <c r="CB371" s="25"/>
      <c r="CC371" s="25"/>
      <c r="CD371" s="25"/>
      <c r="CE371" s="25"/>
      <c r="CF371" s="25"/>
      <c r="CG371" s="25"/>
      <c r="CH371" s="25"/>
      <c r="CI371" s="25"/>
      <c r="CJ371" s="25"/>
      <c r="CK371" s="25"/>
      <c r="CL371" s="27"/>
    </row>
    <row r="372" spans="1:90" ht="10.5" customHeight="1" hidden="1">
      <c r="A372" s="23" t="s">
        <v>131</v>
      </c>
      <c r="B372" s="49">
        <v>36124</v>
      </c>
      <c r="C372" s="49" t="s">
        <v>94</v>
      </c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  <c r="BN372" s="25" t="str">
        <f t="shared" si="74"/>
        <v>ND</v>
      </c>
      <c r="BO372" s="25">
        <f>COUNTA(D372:BM372)</f>
        <v>0</v>
      </c>
      <c r="BP372" s="25" t="s">
        <v>91</v>
      </c>
      <c r="BQ372" s="25" t="s">
        <v>91</v>
      </c>
      <c r="BR372" s="25" t="s">
        <v>91</v>
      </c>
      <c r="BS372" s="25" t="s">
        <v>91</v>
      </c>
      <c r="BT372" s="25">
        <v>0.18</v>
      </c>
      <c r="BU372" s="25" t="s">
        <v>91</v>
      </c>
      <c r="BV372" s="25" t="s">
        <v>91</v>
      </c>
      <c r="BW372" s="25" t="s">
        <v>91</v>
      </c>
      <c r="BX372" s="25" t="s">
        <v>91</v>
      </c>
      <c r="BY372" s="26">
        <v>4.99</v>
      </c>
      <c r="BZ372" s="26">
        <v>720.13</v>
      </c>
      <c r="CA372" s="26">
        <f t="shared" si="75"/>
        <v>715.14</v>
      </c>
      <c r="CB372" s="25"/>
      <c r="CC372" s="25"/>
      <c r="CD372" s="25">
        <v>595</v>
      </c>
      <c r="CE372" s="25">
        <v>7.34</v>
      </c>
      <c r="CF372" s="25"/>
      <c r="CG372" s="25"/>
      <c r="CH372" s="25"/>
      <c r="CI372" s="25"/>
      <c r="CJ372" s="25"/>
      <c r="CK372" s="25"/>
      <c r="CL372" s="27"/>
    </row>
    <row r="373" spans="1:90" ht="10.5" customHeight="1">
      <c r="A373" s="23" t="s">
        <v>131</v>
      </c>
      <c r="B373" s="49">
        <v>36263</v>
      </c>
      <c r="C373" s="49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6">
        <v>4.45</v>
      </c>
      <c r="BZ373" s="26">
        <v>720.13</v>
      </c>
      <c r="CA373" s="26">
        <f t="shared" si="75"/>
        <v>715.68</v>
      </c>
      <c r="CB373" s="25">
        <v>8.3</v>
      </c>
      <c r="CC373" s="25">
        <v>0.8</v>
      </c>
      <c r="CD373" s="25">
        <v>553</v>
      </c>
      <c r="CE373" s="25">
        <v>7.33</v>
      </c>
      <c r="CF373" s="25"/>
      <c r="CG373" s="25"/>
      <c r="CH373" s="25"/>
      <c r="CI373" s="25"/>
      <c r="CJ373" s="25"/>
      <c r="CK373" s="25"/>
      <c r="CL373" s="27"/>
    </row>
    <row r="374" spans="1:90" ht="10.5" customHeight="1">
      <c r="A374" s="23" t="s">
        <v>131</v>
      </c>
      <c r="B374" s="49">
        <v>36496</v>
      </c>
      <c r="C374" s="49" t="s">
        <v>112</v>
      </c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>
        <v>0.2</v>
      </c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  <c r="BN374" s="25">
        <f>IF(COUNTA(A374)=1,IF(SUM(D374:BM374)=0,"ND",SUM(D374:BM374))," ")</f>
        <v>0.2</v>
      </c>
      <c r="BO374" s="25">
        <f>COUNTA(D374:BM374)</f>
        <v>1</v>
      </c>
      <c r="BP374" s="25"/>
      <c r="BQ374" s="25"/>
      <c r="BR374" s="25"/>
      <c r="BS374" s="25"/>
      <c r="BT374" s="25"/>
      <c r="BU374" s="25"/>
      <c r="BV374" s="25"/>
      <c r="BW374" s="25"/>
      <c r="BX374" s="25"/>
      <c r="BY374" s="26">
        <v>5.2</v>
      </c>
      <c r="BZ374" s="26">
        <v>720.13</v>
      </c>
      <c r="CA374" s="26">
        <f>+BZ374-BY374</f>
        <v>714.93</v>
      </c>
      <c r="CB374" s="25">
        <v>7.1</v>
      </c>
      <c r="CC374" s="25">
        <v>2.8</v>
      </c>
      <c r="CD374" s="25">
        <v>488</v>
      </c>
      <c r="CE374" s="25">
        <v>6.71</v>
      </c>
      <c r="CF374" s="25"/>
      <c r="CG374" s="25"/>
      <c r="CH374" s="25"/>
      <c r="CI374" s="25"/>
      <c r="CJ374" s="25"/>
      <c r="CK374" s="25"/>
      <c r="CL374" s="27"/>
    </row>
    <row r="375" spans="1:90" ht="10.5" customHeight="1">
      <c r="A375" s="23" t="s">
        <v>131</v>
      </c>
      <c r="B375" s="49">
        <v>36626</v>
      </c>
      <c r="C375" s="49" t="s">
        <v>112</v>
      </c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  <c r="BN375" s="25" t="str">
        <f>IF(COUNTA(A375)=1,IF(SUM(D375:BM375)=0,"ND",SUM(D375:BM375))," ")</f>
        <v>ND</v>
      </c>
      <c r="BO375" s="25">
        <f>COUNTA(D375:BM375)</f>
        <v>0</v>
      </c>
      <c r="BP375" s="25"/>
      <c r="BQ375" s="25"/>
      <c r="BR375" s="25"/>
      <c r="BS375" s="25"/>
      <c r="BT375" s="25"/>
      <c r="BU375" s="25"/>
      <c r="BV375" s="25"/>
      <c r="BW375" s="25"/>
      <c r="BX375" s="25"/>
      <c r="BY375" s="26">
        <v>5.39</v>
      </c>
      <c r="BZ375" s="26">
        <v>720.13</v>
      </c>
      <c r="CA375" s="26">
        <f>+BZ375-BY375</f>
        <v>714.74</v>
      </c>
      <c r="CB375" s="25">
        <v>7.1</v>
      </c>
      <c r="CC375" s="25">
        <v>4.7</v>
      </c>
      <c r="CD375" s="25">
        <v>471</v>
      </c>
      <c r="CE375" s="25">
        <v>7.36</v>
      </c>
      <c r="CF375" s="25"/>
      <c r="CG375" s="25"/>
      <c r="CH375" s="25"/>
      <c r="CI375" s="25"/>
      <c r="CJ375" s="25"/>
      <c r="CK375" s="25"/>
      <c r="CL375" s="27"/>
    </row>
    <row r="376" spans="1:90" ht="10.5" customHeight="1">
      <c r="A376" s="23" t="s">
        <v>131</v>
      </c>
      <c r="B376" s="49">
        <v>36822</v>
      </c>
      <c r="C376" s="49" t="s">
        <v>112</v>
      </c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  <c r="BN376" s="25" t="str">
        <f>IF(COUNTA(A376)=1,IF(SUM(D376:BM376)=0,"ND",SUM(D376:BM376))," ")</f>
        <v>ND</v>
      </c>
      <c r="BO376" s="25">
        <f>COUNTA(D376:BM376)</f>
        <v>0</v>
      </c>
      <c r="BP376" s="25"/>
      <c r="BQ376" s="25"/>
      <c r="BR376" s="25"/>
      <c r="BS376" s="25"/>
      <c r="BT376" s="25"/>
      <c r="BU376" s="25"/>
      <c r="BV376" s="25"/>
      <c r="BW376" s="25"/>
      <c r="BX376" s="25"/>
      <c r="BY376" s="8">
        <v>6.06</v>
      </c>
      <c r="BZ376" s="26">
        <v>720.13</v>
      </c>
      <c r="CA376" s="26">
        <f>+BZ376-BY376</f>
        <v>714.07</v>
      </c>
      <c r="CB376" s="9">
        <v>4</v>
      </c>
      <c r="CC376" s="10">
        <v>2.1</v>
      </c>
      <c r="CD376" s="10">
        <v>612</v>
      </c>
      <c r="CE376" s="9">
        <v>7.1</v>
      </c>
      <c r="CF376" s="25"/>
      <c r="CG376" s="25"/>
      <c r="CH376" s="25"/>
      <c r="CI376" s="25"/>
      <c r="CJ376" s="25"/>
      <c r="CK376" s="25"/>
      <c r="CL376" s="27"/>
    </row>
    <row r="377" spans="1:90" ht="10.5" customHeight="1">
      <c r="A377" s="23"/>
      <c r="B377" s="49"/>
      <c r="C377" s="49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6"/>
      <c r="BZ377" s="26"/>
      <c r="CA377" s="26"/>
      <c r="CB377" s="25"/>
      <c r="CC377" s="25"/>
      <c r="CD377" s="25"/>
      <c r="CE377" s="25"/>
      <c r="CF377" s="25"/>
      <c r="CG377" s="25"/>
      <c r="CH377" s="25"/>
      <c r="CI377" s="25"/>
      <c r="CJ377" s="25"/>
      <c r="CK377" s="25"/>
      <c r="CL377" s="27"/>
    </row>
    <row r="378" spans="1:90" ht="10.5" customHeight="1">
      <c r="A378" s="23"/>
      <c r="B378" s="49"/>
      <c r="C378" s="49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  <c r="BN378" s="25" t="str">
        <f t="shared" si="74"/>
        <v> </v>
      </c>
      <c r="BO378" s="25"/>
      <c r="BP378" s="25"/>
      <c r="BQ378" s="25"/>
      <c r="BR378" s="25"/>
      <c r="BS378" s="25"/>
      <c r="BT378" s="25"/>
      <c r="BU378" s="25"/>
      <c r="BV378" s="25"/>
      <c r="BW378" s="25"/>
      <c r="BX378" s="25"/>
      <c r="BY378" s="26"/>
      <c r="BZ378" s="26"/>
      <c r="CA378" s="26"/>
      <c r="CB378" s="25"/>
      <c r="CC378" s="25"/>
      <c r="CD378" s="25"/>
      <c r="CE378" s="25"/>
      <c r="CF378" s="25"/>
      <c r="CG378" s="25"/>
      <c r="CH378" s="25"/>
      <c r="CI378" s="25"/>
      <c r="CJ378" s="25"/>
      <c r="CK378" s="25"/>
      <c r="CL378" s="27"/>
    </row>
    <row r="379" spans="1:90" ht="10.5" customHeight="1" hidden="1">
      <c r="A379" s="23" t="s">
        <v>134</v>
      </c>
      <c r="B379" s="49">
        <v>34095</v>
      </c>
      <c r="C379" s="49" t="s">
        <v>96</v>
      </c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>
        <v>2.4</v>
      </c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>
        <v>0.7</v>
      </c>
      <c r="BC379" s="25"/>
      <c r="BD379" s="25"/>
      <c r="BE379" s="25">
        <v>1.9</v>
      </c>
      <c r="BF379" s="25"/>
      <c r="BG379" s="25"/>
      <c r="BH379" s="25"/>
      <c r="BI379" s="25"/>
      <c r="BJ379" s="25"/>
      <c r="BK379" s="25"/>
      <c r="BL379" s="25"/>
      <c r="BM379" s="25"/>
      <c r="BN379" s="25">
        <f t="shared" si="74"/>
        <v>5</v>
      </c>
      <c r="BO379" s="25">
        <f aca="true" t="shared" si="76" ref="BO379:BO395">COUNTA(D379:BM379)</f>
        <v>3</v>
      </c>
      <c r="BP379" s="25" t="s">
        <v>91</v>
      </c>
      <c r="BQ379" s="25">
        <v>21</v>
      </c>
      <c r="BR379" s="25" t="s">
        <v>91</v>
      </c>
      <c r="BS379" s="25">
        <v>20</v>
      </c>
      <c r="BT379" s="25">
        <v>0.711</v>
      </c>
      <c r="BU379" s="25" t="s">
        <v>91</v>
      </c>
      <c r="BV379" s="25">
        <v>0.244</v>
      </c>
      <c r="BW379" s="25" t="s">
        <v>91</v>
      </c>
      <c r="BX379" s="25">
        <v>0.045</v>
      </c>
      <c r="BY379" s="26">
        <f>IF(COUNTA(BZ379:CA379)=2,BZ379-CA379," ")</f>
        <v>45.97000000000003</v>
      </c>
      <c r="BZ379" s="26">
        <v>765.12</v>
      </c>
      <c r="CA379" s="26">
        <v>719.15</v>
      </c>
      <c r="CB379" s="25"/>
      <c r="CC379" s="25"/>
      <c r="CD379" s="25"/>
      <c r="CE379" s="25"/>
      <c r="CF379" s="25"/>
      <c r="CG379" s="25"/>
      <c r="CH379" s="25"/>
      <c r="CI379" s="25"/>
      <c r="CJ379" s="25"/>
      <c r="CK379" s="25"/>
      <c r="CL379" s="27"/>
    </row>
    <row r="380" spans="1:90" ht="10.5" customHeight="1" hidden="1">
      <c r="A380" s="23" t="s">
        <v>134</v>
      </c>
      <c r="B380" s="49">
        <v>34176</v>
      </c>
      <c r="C380" s="49" t="s">
        <v>96</v>
      </c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>
        <v>4.2</v>
      </c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>
        <v>1.5</v>
      </c>
      <c r="BF380" s="25"/>
      <c r="BG380" s="25"/>
      <c r="BH380" s="25"/>
      <c r="BI380" s="25"/>
      <c r="BJ380" s="25"/>
      <c r="BK380" s="25"/>
      <c r="BL380" s="25"/>
      <c r="BM380" s="25"/>
      <c r="BN380" s="25">
        <f t="shared" si="74"/>
        <v>5.7</v>
      </c>
      <c r="BO380" s="25">
        <f t="shared" si="76"/>
        <v>2</v>
      </c>
      <c r="BP380" s="25" t="s">
        <v>91</v>
      </c>
      <c r="BQ380" s="25">
        <v>5.2</v>
      </c>
      <c r="BR380" s="25" t="s">
        <v>91</v>
      </c>
      <c r="BS380" s="25">
        <v>13</v>
      </c>
      <c r="BT380" s="25">
        <v>0.15</v>
      </c>
      <c r="BU380" s="25" t="s">
        <v>91</v>
      </c>
      <c r="BV380" s="25">
        <v>0.11</v>
      </c>
      <c r="BW380" s="25" t="s">
        <v>91</v>
      </c>
      <c r="BX380" s="25">
        <v>0.039</v>
      </c>
      <c r="BY380" s="26">
        <f>IF(COUNTA(BZ380:CA380)=2,BZ380-CA380," ")</f>
        <v>43.049999999999955</v>
      </c>
      <c r="BZ380" s="26">
        <v>765.12</v>
      </c>
      <c r="CA380" s="26">
        <v>722.07</v>
      </c>
      <c r="CB380" s="25"/>
      <c r="CC380" s="25"/>
      <c r="CD380" s="25"/>
      <c r="CE380" s="25"/>
      <c r="CF380" s="25"/>
      <c r="CG380" s="25"/>
      <c r="CH380" s="25"/>
      <c r="CI380" s="25"/>
      <c r="CJ380" s="25"/>
      <c r="CK380" s="25"/>
      <c r="CL380" s="27"/>
    </row>
    <row r="381" spans="1:90" ht="10.5" customHeight="1" hidden="1">
      <c r="A381" s="23" t="s">
        <v>134</v>
      </c>
      <c r="B381" s="49">
        <v>34254</v>
      </c>
      <c r="C381" s="49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>
        <v>1.4</v>
      </c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>
        <v>1.1</v>
      </c>
      <c r="BF381" s="25"/>
      <c r="BG381" s="25"/>
      <c r="BH381" s="25"/>
      <c r="BI381" s="25"/>
      <c r="BJ381" s="25"/>
      <c r="BK381" s="25"/>
      <c r="BL381" s="25"/>
      <c r="BM381" s="25"/>
      <c r="BN381" s="25">
        <f t="shared" si="74"/>
        <v>2.5</v>
      </c>
      <c r="BO381" s="25">
        <f t="shared" si="76"/>
        <v>2</v>
      </c>
      <c r="BP381" s="25" t="s">
        <v>91</v>
      </c>
      <c r="BQ381" s="25" t="s">
        <v>91</v>
      </c>
      <c r="BR381" s="25" t="s">
        <v>91</v>
      </c>
      <c r="BS381" s="25" t="s">
        <v>91</v>
      </c>
      <c r="BT381" s="25">
        <v>0.143</v>
      </c>
      <c r="BU381" s="25" t="s">
        <v>91</v>
      </c>
      <c r="BV381" s="25">
        <v>0.05</v>
      </c>
      <c r="BW381" s="25" t="s">
        <v>91</v>
      </c>
      <c r="BX381" s="25">
        <v>0.012</v>
      </c>
      <c r="BY381" s="26">
        <f>IF(COUNTA(BZ381:CA381)=2,BZ381-CA381," ")</f>
        <v>43.389999999999986</v>
      </c>
      <c r="BZ381" s="26">
        <v>765.12</v>
      </c>
      <c r="CA381" s="26">
        <v>721.73</v>
      </c>
      <c r="CB381" s="25"/>
      <c r="CC381" s="25"/>
      <c r="CD381" s="25"/>
      <c r="CE381" s="25"/>
      <c r="CF381" s="25"/>
      <c r="CG381" s="25"/>
      <c r="CH381" s="25"/>
      <c r="CI381" s="25"/>
      <c r="CJ381" s="25"/>
      <c r="CK381" s="25"/>
      <c r="CL381" s="27"/>
    </row>
    <row r="382" spans="1:90" ht="10.5" customHeight="1" hidden="1">
      <c r="A382" s="23" t="s">
        <v>134</v>
      </c>
      <c r="B382" s="49">
        <v>34437</v>
      </c>
      <c r="C382" s="49" t="s">
        <v>90</v>
      </c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>
        <v>1.9</v>
      </c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  <c r="BN382" s="25">
        <f t="shared" si="74"/>
        <v>1.9</v>
      </c>
      <c r="BO382" s="25">
        <f t="shared" si="76"/>
        <v>1</v>
      </c>
      <c r="BP382" s="25"/>
      <c r="BQ382" s="25"/>
      <c r="BR382" s="25"/>
      <c r="BS382" s="25"/>
      <c r="BT382" s="25"/>
      <c r="BU382" s="25"/>
      <c r="BV382" s="25"/>
      <c r="BW382" s="25"/>
      <c r="BX382" s="25"/>
      <c r="BY382" s="26">
        <f>IF(COUNTA(BZ382:CA382)=2,BZ382-CA382," ")</f>
        <v>44.960000000000036</v>
      </c>
      <c r="BZ382" s="26">
        <v>765.12</v>
      </c>
      <c r="CA382" s="26">
        <v>720.16</v>
      </c>
      <c r="CB382" s="25"/>
      <c r="CC382" s="25"/>
      <c r="CD382" s="25"/>
      <c r="CE382" s="25"/>
      <c r="CF382" s="25"/>
      <c r="CG382" s="25"/>
      <c r="CH382" s="25"/>
      <c r="CI382" s="25"/>
      <c r="CJ382" s="25"/>
      <c r="CK382" s="25"/>
      <c r="CL382" s="27"/>
    </row>
    <row r="383" spans="1:90" ht="10.5" customHeight="1" hidden="1">
      <c r="A383" s="23" t="s">
        <v>134</v>
      </c>
      <c r="B383" s="49">
        <v>34535</v>
      </c>
      <c r="C383" s="49" t="s">
        <v>90</v>
      </c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>
        <v>2.2</v>
      </c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>
        <f t="shared" si="74"/>
        <v>2.2</v>
      </c>
      <c r="BO383" s="25">
        <f t="shared" si="76"/>
        <v>1</v>
      </c>
      <c r="BP383" s="25" t="s">
        <v>91</v>
      </c>
      <c r="BQ383" s="25" t="s">
        <v>91</v>
      </c>
      <c r="BR383" s="25" t="s">
        <v>91</v>
      </c>
      <c r="BS383" s="25" t="s">
        <v>91</v>
      </c>
      <c r="BT383" s="25">
        <v>0.0751</v>
      </c>
      <c r="BU383" s="25" t="s">
        <v>91</v>
      </c>
      <c r="BV383" s="25">
        <v>0.0056</v>
      </c>
      <c r="BW383" s="25" t="s">
        <v>91</v>
      </c>
      <c r="BX383" s="25">
        <v>0.0062</v>
      </c>
      <c r="BY383" s="26">
        <f>IF(COUNTA(BZ383:CA383)=2,BZ383-CA383," ")</f>
        <v>46.17999999999995</v>
      </c>
      <c r="BZ383" s="26">
        <v>765.12</v>
      </c>
      <c r="CA383" s="26">
        <v>718.94</v>
      </c>
      <c r="CB383" s="25"/>
      <c r="CC383" s="25"/>
      <c r="CD383" s="25"/>
      <c r="CE383" s="25"/>
      <c r="CF383" s="25"/>
      <c r="CG383" s="25"/>
      <c r="CH383" s="25"/>
      <c r="CI383" s="25"/>
      <c r="CJ383" s="25"/>
      <c r="CK383" s="25"/>
      <c r="CL383" s="27"/>
    </row>
    <row r="384" spans="1:90" ht="10.5" customHeight="1" hidden="1">
      <c r="A384" s="23" t="s">
        <v>134</v>
      </c>
      <c r="B384" s="49">
        <v>34634</v>
      </c>
      <c r="C384" s="49" t="s">
        <v>90</v>
      </c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>
        <v>1.6</v>
      </c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>
        <f t="shared" si="74"/>
        <v>1.6</v>
      </c>
      <c r="BO384" s="25">
        <f t="shared" si="76"/>
        <v>1</v>
      </c>
      <c r="BP384" s="25"/>
      <c r="BQ384" s="25"/>
      <c r="BR384" s="25"/>
      <c r="BS384" s="25"/>
      <c r="BT384" s="25"/>
      <c r="BU384" s="25"/>
      <c r="BV384" s="25"/>
      <c r="BW384" s="25"/>
      <c r="BX384" s="25"/>
      <c r="BY384" s="26">
        <v>45.76</v>
      </c>
      <c r="BZ384" s="26">
        <v>765.12</v>
      </c>
      <c r="CA384" s="26">
        <f aca="true" t="shared" si="77" ref="CA384:CA396">+BZ384-BY384</f>
        <v>719.36</v>
      </c>
      <c r="CB384" s="25"/>
      <c r="CC384" s="25"/>
      <c r="CD384" s="25"/>
      <c r="CE384" s="25"/>
      <c r="CF384" s="25"/>
      <c r="CG384" s="25"/>
      <c r="CH384" s="25"/>
      <c r="CI384" s="25"/>
      <c r="CJ384" s="25"/>
      <c r="CK384" s="25"/>
      <c r="CL384" s="27"/>
    </row>
    <row r="385" spans="1:90" ht="10.5" customHeight="1" hidden="1">
      <c r="A385" s="23" t="s">
        <v>134</v>
      </c>
      <c r="B385" s="49">
        <v>34821</v>
      </c>
      <c r="C385" s="49" t="s">
        <v>90</v>
      </c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>
        <v>3.5</v>
      </c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>
        <v>1.1</v>
      </c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>
        <f t="shared" si="74"/>
        <v>4.6</v>
      </c>
      <c r="BO385" s="25">
        <f t="shared" si="76"/>
        <v>2</v>
      </c>
      <c r="BP385" s="25"/>
      <c r="BQ385" s="25"/>
      <c r="BR385" s="25"/>
      <c r="BS385" s="25"/>
      <c r="BT385" s="25"/>
      <c r="BU385" s="25"/>
      <c r="BV385" s="25"/>
      <c r="BW385" s="25"/>
      <c r="BX385" s="25"/>
      <c r="BY385" s="26">
        <v>46.05</v>
      </c>
      <c r="BZ385" s="26">
        <v>765.12</v>
      </c>
      <c r="CA385" s="26">
        <f t="shared" si="77"/>
        <v>719.07</v>
      </c>
      <c r="CB385" s="25"/>
      <c r="CC385" s="25"/>
      <c r="CD385" s="25"/>
      <c r="CE385" s="25"/>
      <c r="CF385" s="25"/>
      <c r="CG385" s="25"/>
      <c r="CH385" s="25"/>
      <c r="CI385" s="25"/>
      <c r="CJ385" s="25"/>
      <c r="CK385" s="25"/>
      <c r="CL385" s="27"/>
    </row>
    <row r="386" spans="1:90" ht="10.5" customHeight="1" hidden="1">
      <c r="A386" s="23" t="s">
        <v>134</v>
      </c>
      <c r="B386" s="49">
        <v>34900</v>
      </c>
      <c r="C386" s="49" t="s">
        <v>90</v>
      </c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>
        <v>5</v>
      </c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>
        <v>1.9</v>
      </c>
      <c r="BC386" s="25"/>
      <c r="BD386" s="25"/>
      <c r="BE386" s="25"/>
      <c r="BF386" s="25"/>
      <c r="BG386" s="25"/>
      <c r="BH386" s="25"/>
      <c r="BI386" s="25"/>
      <c r="BJ386" s="25"/>
      <c r="BK386" s="25"/>
      <c r="BL386" s="25"/>
      <c r="BM386" s="25"/>
      <c r="BN386" s="25">
        <f t="shared" si="74"/>
        <v>6.9</v>
      </c>
      <c r="BO386" s="25">
        <f t="shared" si="76"/>
        <v>2</v>
      </c>
      <c r="BP386" s="25" t="s">
        <v>91</v>
      </c>
      <c r="BQ386" s="25" t="s">
        <v>91</v>
      </c>
      <c r="BR386" s="25" t="s">
        <v>91</v>
      </c>
      <c r="BS386" s="25" t="s">
        <v>91</v>
      </c>
      <c r="BT386" s="25" t="s">
        <v>91</v>
      </c>
      <c r="BU386" s="25" t="s">
        <v>91</v>
      </c>
      <c r="BV386" s="25">
        <v>0.004</v>
      </c>
      <c r="BW386" s="25" t="s">
        <v>91</v>
      </c>
      <c r="BX386" s="25" t="s">
        <v>91</v>
      </c>
      <c r="BY386" s="26">
        <v>45.56</v>
      </c>
      <c r="BZ386" s="26">
        <v>765.12</v>
      </c>
      <c r="CA386" s="26">
        <f t="shared" si="77"/>
        <v>719.56</v>
      </c>
      <c r="CB386" s="25"/>
      <c r="CC386" s="25"/>
      <c r="CD386" s="25"/>
      <c r="CE386" s="25"/>
      <c r="CF386" s="25"/>
      <c r="CG386" s="25"/>
      <c r="CH386" s="25"/>
      <c r="CI386" s="25"/>
      <c r="CJ386" s="25"/>
      <c r="CK386" s="25"/>
      <c r="CL386" s="27"/>
    </row>
    <row r="387" spans="1:90" ht="10.5" customHeight="1" hidden="1">
      <c r="A387" s="23" t="s">
        <v>134</v>
      </c>
      <c r="B387" s="49">
        <v>35002</v>
      </c>
      <c r="C387" s="49" t="s">
        <v>90</v>
      </c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>
        <v>4.1</v>
      </c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>
        <v>4.3</v>
      </c>
      <c r="BC387" s="25">
        <v>1.3</v>
      </c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  <c r="BN387" s="25">
        <f t="shared" si="74"/>
        <v>9.7</v>
      </c>
      <c r="BO387" s="25">
        <f t="shared" si="76"/>
        <v>3</v>
      </c>
      <c r="BP387" s="25"/>
      <c r="BQ387" s="25"/>
      <c r="BR387" s="25"/>
      <c r="BS387" s="25"/>
      <c r="BT387" s="25"/>
      <c r="BU387" s="25"/>
      <c r="BV387" s="25"/>
      <c r="BW387" s="25"/>
      <c r="BX387" s="25"/>
      <c r="BY387" s="26">
        <v>45.83</v>
      </c>
      <c r="BZ387" s="26">
        <v>765.12</v>
      </c>
      <c r="CA387" s="26">
        <f t="shared" si="77"/>
        <v>719.29</v>
      </c>
      <c r="CB387" s="25"/>
      <c r="CC387" s="25"/>
      <c r="CD387" s="25"/>
      <c r="CE387" s="25"/>
      <c r="CF387" s="25"/>
      <c r="CG387" s="25"/>
      <c r="CH387" s="25"/>
      <c r="CI387" s="25"/>
      <c r="CJ387" s="25"/>
      <c r="CK387" s="25"/>
      <c r="CL387" s="27"/>
    </row>
    <row r="388" spans="1:90" ht="10.5" customHeight="1" hidden="1">
      <c r="A388" s="23" t="s">
        <v>134</v>
      </c>
      <c r="B388" s="49">
        <v>35180</v>
      </c>
      <c r="C388" s="49" t="s">
        <v>90</v>
      </c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>
        <v>13</v>
      </c>
      <c r="Z388" s="25"/>
      <c r="AA388" s="25"/>
      <c r="AB388" s="25"/>
      <c r="AC388" s="25"/>
      <c r="AD388" s="25"/>
      <c r="AE388" s="25">
        <v>2</v>
      </c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>
        <v>13</v>
      </c>
      <c r="BC388" s="25"/>
      <c r="BD388" s="25"/>
      <c r="BE388" s="25">
        <v>3.8</v>
      </c>
      <c r="BF388" s="25"/>
      <c r="BG388" s="25"/>
      <c r="BH388" s="25"/>
      <c r="BI388" s="25"/>
      <c r="BJ388" s="25"/>
      <c r="BK388" s="25"/>
      <c r="BL388" s="25"/>
      <c r="BM388" s="25"/>
      <c r="BN388" s="25">
        <f t="shared" si="74"/>
        <v>31.8</v>
      </c>
      <c r="BO388" s="25">
        <f t="shared" si="76"/>
        <v>4</v>
      </c>
      <c r="BP388" s="25"/>
      <c r="BQ388" s="25"/>
      <c r="BR388" s="25"/>
      <c r="BS388" s="25"/>
      <c r="BT388" s="25"/>
      <c r="BU388" s="25"/>
      <c r="BV388" s="25"/>
      <c r="BW388" s="25"/>
      <c r="BX388" s="25"/>
      <c r="BY388" s="26">
        <v>46.19</v>
      </c>
      <c r="BZ388" s="26">
        <v>765.12</v>
      </c>
      <c r="CA388" s="26">
        <f t="shared" si="77"/>
        <v>718.9300000000001</v>
      </c>
      <c r="CB388" s="25"/>
      <c r="CC388" s="25"/>
      <c r="CD388" s="25"/>
      <c r="CE388" s="25"/>
      <c r="CF388" s="25"/>
      <c r="CG388" s="25"/>
      <c r="CH388" s="25"/>
      <c r="CI388" s="25"/>
      <c r="CJ388" s="25"/>
      <c r="CK388" s="25"/>
      <c r="CL388" s="27"/>
    </row>
    <row r="389" spans="1:90" ht="10.5" customHeight="1" hidden="1">
      <c r="A389" s="23" t="s">
        <v>134</v>
      </c>
      <c r="B389" s="49">
        <v>35263</v>
      </c>
      <c r="C389" s="49" t="s">
        <v>90</v>
      </c>
      <c r="D389" s="25" t="s">
        <v>135</v>
      </c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>
        <v>11</v>
      </c>
      <c r="Z389" s="25"/>
      <c r="AA389" s="25"/>
      <c r="AB389" s="25"/>
      <c r="AC389" s="25"/>
      <c r="AD389" s="25"/>
      <c r="AE389" s="25">
        <v>1.7</v>
      </c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 t="s">
        <v>136</v>
      </c>
      <c r="AU389" s="25"/>
      <c r="AV389" s="25"/>
      <c r="AW389" s="25"/>
      <c r="AX389" s="25"/>
      <c r="AY389" s="25"/>
      <c r="AZ389" s="25"/>
      <c r="BA389" s="25"/>
      <c r="BB389" s="25">
        <v>7</v>
      </c>
      <c r="BC389" s="25"/>
      <c r="BD389" s="25"/>
      <c r="BE389" s="25">
        <v>2.5</v>
      </c>
      <c r="BF389" s="25"/>
      <c r="BG389" s="25"/>
      <c r="BH389" s="25"/>
      <c r="BI389" s="25"/>
      <c r="BJ389" s="25"/>
      <c r="BK389" s="25"/>
      <c r="BL389" s="25"/>
      <c r="BM389" s="25"/>
      <c r="BN389" s="25">
        <f t="shared" si="74"/>
        <v>22.2</v>
      </c>
      <c r="BO389" s="25">
        <f t="shared" si="76"/>
        <v>6</v>
      </c>
      <c r="BP389" s="25" t="s">
        <v>91</v>
      </c>
      <c r="BQ389" s="25" t="s">
        <v>91</v>
      </c>
      <c r="BR389" s="25" t="s">
        <v>91</v>
      </c>
      <c r="BS389" s="25" t="s">
        <v>91</v>
      </c>
      <c r="BT389" s="25" t="s">
        <v>91</v>
      </c>
      <c r="BU389" s="25" t="s">
        <v>91</v>
      </c>
      <c r="BV389" s="25" t="s">
        <v>91</v>
      </c>
      <c r="BW389" s="25" t="s">
        <v>91</v>
      </c>
      <c r="BX389" s="25" t="s">
        <v>91</v>
      </c>
      <c r="BY389" s="26">
        <v>46.67</v>
      </c>
      <c r="BZ389" s="26">
        <v>765.12</v>
      </c>
      <c r="CA389" s="26">
        <f t="shared" si="77"/>
        <v>718.45</v>
      </c>
      <c r="CB389" s="25"/>
      <c r="CC389" s="25"/>
      <c r="CD389" s="25"/>
      <c r="CE389" s="25"/>
      <c r="CF389" s="25"/>
      <c r="CG389" s="25"/>
      <c r="CH389" s="25"/>
      <c r="CI389" s="25"/>
      <c r="CJ389" s="25"/>
      <c r="CK389" s="25"/>
      <c r="CL389" s="27"/>
    </row>
    <row r="390" spans="1:90" ht="10.5" customHeight="1" hidden="1">
      <c r="A390" s="23" t="s">
        <v>134</v>
      </c>
      <c r="B390" s="49">
        <v>35362</v>
      </c>
      <c r="C390" s="49" t="s">
        <v>90</v>
      </c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>
        <v>12</v>
      </c>
      <c r="Z390" s="25"/>
      <c r="AA390" s="25"/>
      <c r="AB390" s="25"/>
      <c r="AC390" s="25"/>
      <c r="AD390" s="25"/>
      <c r="AE390" s="25">
        <v>2.6</v>
      </c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>
        <v>1.6</v>
      </c>
      <c r="AT390" s="25"/>
      <c r="AU390" s="25"/>
      <c r="AV390" s="25"/>
      <c r="AW390" s="25"/>
      <c r="AX390" s="25"/>
      <c r="AY390" s="25"/>
      <c r="AZ390" s="25"/>
      <c r="BA390" s="25"/>
      <c r="BB390" s="25">
        <v>9.7</v>
      </c>
      <c r="BC390" s="25"/>
      <c r="BD390" s="25"/>
      <c r="BE390" s="25">
        <v>2.3</v>
      </c>
      <c r="BF390" s="25"/>
      <c r="BG390" s="25"/>
      <c r="BH390" s="25"/>
      <c r="BI390" s="25"/>
      <c r="BJ390" s="25"/>
      <c r="BK390" s="25"/>
      <c r="BL390" s="25"/>
      <c r="BM390" s="25"/>
      <c r="BN390" s="25">
        <f t="shared" si="74"/>
        <v>28.2</v>
      </c>
      <c r="BO390" s="25">
        <f t="shared" si="76"/>
        <v>5</v>
      </c>
      <c r="BP390" s="25"/>
      <c r="BQ390" s="25"/>
      <c r="BR390" s="25"/>
      <c r="BS390" s="25"/>
      <c r="BT390" s="25"/>
      <c r="BU390" s="25"/>
      <c r="BV390" s="25"/>
      <c r="BW390" s="25"/>
      <c r="BX390" s="25"/>
      <c r="BY390" s="26">
        <v>47.31</v>
      </c>
      <c r="BZ390" s="26">
        <v>765.12</v>
      </c>
      <c r="CA390" s="26">
        <f t="shared" si="77"/>
        <v>717.81</v>
      </c>
      <c r="CB390" s="25"/>
      <c r="CC390" s="25"/>
      <c r="CD390" s="25"/>
      <c r="CE390" s="25"/>
      <c r="CF390" s="25"/>
      <c r="CG390" s="25"/>
      <c r="CH390" s="25"/>
      <c r="CI390" s="25"/>
      <c r="CJ390" s="25"/>
      <c r="CK390" s="25"/>
      <c r="CL390" s="27"/>
    </row>
    <row r="391" spans="1:90" ht="10.5" customHeight="1" hidden="1">
      <c r="A391" s="23" t="s">
        <v>134</v>
      </c>
      <c r="B391" s="49">
        <v>35565</v>
      </c>
      <c r="C391" s="49" t="s">
        <v>90</v>
      </c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>
        <v>3</v>
      </c>
      <c r="P391" s="25"/>
      <c r="Q391" s="25"/>
      <c r="R391" s="25"/>
      <c r="S391" s="25"/>
      <c r="T391" s="25"/>
      <c r="U391" s="25"/>
      <c r="V391" s="25"/>
      <c r="W391" s="25"/>
      <c r="X391" s="25"/>
      <c r="Y391" s="25">
        <v>47</v>
      </c>
      <c r="Z391" s="25">
        <v>7.8</v>
      </c>
      <c r="AA391" s="25"/>
      <c r="AB391" s="25">
        <v>1.8</v>
      </c>
      <c r="AC391" s="25"/>
      <c r="AD391" s="25"/>
      <c r="AE391" s="25">
        <v>28</v>
      </c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>
        <v>14</v>
      </c>
      <c r="AU391" s="25"/>
      <c r="AV391" s="25">
        <v>1</v>
      </c>
      <c r="AW391" s="25"/>
      <c r="AX391" s="25"/>
      <c r="AY391" s="25">
        <v>1.6</v>
      </c>
      <c r="AZ391" s="25"/>
      <c r="BA391" s="25"/>
      <c r="BB391" s="25">
        <v>43</v>
      </c>
      <c r="BC391" s="25"/>
      <c r="BD391" s="25">
        <v>2.5</v>
      </c>
      <c r="BE391" s="25">
        <v>14</v>
      </c>
      <c r="BF391" s="25"/>
      <c r="BG391" s="25"/>
      <c r="BH391" s="25"/>
      <c r="BI391" s="25"/>
      <c r="BJ391" s="25"/>
      <c r="BK391" s="25"/>
      <c r="BL391" s="25"/>
      <c r="BM391" s="25"/>
      <c r="BN391" s="25">
        <f t="shared" si="74"/>
        <v>163.7</v>
      </c>
      <c r="BO391" s="25">
        <f t="shared" si="76"/>
        <v>11</v>
      </c>
      <c r="BP391" s="25"/>
      <c r="BQ391" s="25"/>
      <c r="BR391" s="25"/>
      <c r="BS391" s="25"/>
      <c r="BT391" s="25"/>
      <c r="BU391" s="25"/>
      <c r="BV391" s="25"/>
      <c r="BW391" s="25"/>
      <c r="BX391" s="25"/>
      <c r="BY391" s="26">
        <v>46.22</v>
      </c>
      <c r="BZ391" s="26">
        <v>765.12</v>
      </c>
      <c r="CA391" s="26">
        <f t="shared" si="77"/>
        <v>718.9</v>
      </c>
      <c r="CB391" s="25"/>
      <c r="CC391" s="25"/>
      <c r="CD391" s="25">
        <v>616</v>
      </c>
      <c r="CE391" s="25">
        <v>7.1</v>
      </c>
      <c r="CF391" s="25"/>
      <c r="CG391" s="25"/>
      <c r="CH391" s="25"/>
      <c r="CI391" s="25"/>
      <c r="CJ391" s="25"/>
      <c r="CK391" s="25"/>
      <c r="CL391" s="27"/>
    </row>
    <row r="392" spans="1:90" ht="10.5" customHeight="1" hidden="1">
      <c r="A392" s="23" t="s">
        <v>134</v>
      </c>
      <c r="B392" s="49">
        <v>35643</v>
      </c>
      <c r="C392" s="49" t="s">
        <v>92</v>
      </c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>
        <v>4.8</v>
      </c>
      <c r="P392" s="25"/>
      <c r="Q392" s="25"/>
      <c r="R392" s="25"/>
      <c r="S392" s="25"/>
      <c r="T392" s="25"/>
      <c r="U392" s="25"/>
      <c r="V392" s="25"/>
      <c r="W392" s="25"/>
      <c r="X392" s="25"/>
      <c r="Y392" s="25">
        <v>88</v>
      </c>
      <c r="Z392" s="25">
        <v>13</v>
      </c>
      <c r="AA392" s="25"/>
      <c r="AB392" s="25">
        <v>3.5</v>
      </c>
      <c r="AC392" s="25"/>
      <c r="AD392" s="25"/>
      <c r="AE392" s="25">
        <v>42</v>
      </c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>
        <v>27</v>
      </c>
      <c r="AU392" s="25"/>
      <c r="AV392" s="25"/>
      <c r="AW392" s="25"/>
      <c r="AX392" s="25"/>
      <c r="AY392" s="25">
        <v>2.1</v>
      </c>
      <c r="AZ392" s="25"/>
      <c r="BA392" s="25"/>
      <c r="BB392" s="25">
        <v>71</v>
      </c>
      <c r="BC392" s="25"/>
      <c r="BD392" s="25">
        <v>4.7</v>
      </c>
      <c r="BE392" s="25">
        <v>22</v>
      </c>
      <c r="BF392" s="25"/>
      <c r="BG392" s="25">
        <v>4.9</v>
      </c>
      <c r="BH392" s="25"/>
      <c r="BI392" s="25"/>
      <c r="BJ392" s="25"/>
      <c r="BK392" s="25"/>
      <c r="BL392" s="25"/>
      <c r="BM392" s="25"/>
      <c r="BN392" s="25">
        <f t="shared" si="74"/>
        <v>283</v>
      </c>
      <c r="BO392" s="25">
        <f t="shared" si="76"/>
        <v>11</v>
      </c>
      <c r="BP392" s="25"/>
      <c r="BQ392" s="25"/>
      <c r="BR392" s="25"/>
      <c r="BS392" s="25"/>
      <c r="BT392" s="25"/>
      <c r="BU392" s="25"/>
      <c r="BV392" s="25"/>
      <c r="BW392" s="25"/>
      <c r="BX392" s="25"/>
      <c r="BY392" s="26">
        <v>43.79</v>
      </c>
      <c r="BZ392" s="26">
        <v>765.12</v>
      </c>
      <c r="CA392" s="26">
        <f t="shared" si="77"/>
        <v>721.33</v>
      </c>
      <c r="CB392" s="25"/>
      <c r="CC392" s="25"/>
      <c r="CD392" s="25">
        <v>541</v>
      </c>
      <c r="CE392" s="25">
        <v>7.14</v>
      </c>
      <c r="CF392" s="25"/>
      <c r="CG392" s="25"/>
      <c r="CH392" s="25"/>
      <c r="CI392" s="25"/>
      <c r="CJ392" s="25"/>
      <c r="CK392" s="25"/>
      <c r="CL392" s="27"/>
    </row>
    <row r="393" spans="1:90" ht="10.5" customHeight="1" hidden="1">
      <c r="A393" s="23" t="s">
        <v>134</v>
      </c>
      <c r="B393" s="49">
        <v>35724</v>
      </c>
      <c r="C393" s="49" t="s">
        <v>92</v>
      </c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>
        <v>6.8</v>
      </c>
      <c r="P393" s="25"/>
      <c r="Q393" s="25"/>
      <c r="R393" s="25"/>
      <c r="S393" s="25"/>
      <c r="T393" s="25"/>
      <c r="U393" s="25"/>
      <c r="V393" s="25"/>
      <c r="W393" s="25"/>
      <c r="X393" s="25"/>
      <c r="Y393" s="25">
        <v>80</v>
      </c>
      <c r="Z393" s="25">
        <v>17</v>
      </c>
      <c r="AA393" s="25"/>
      <c r="AB393" s="25">
        <v>2.8</v>
      </c>
      <c r="AC393" s="25"/>
      <c r="AD393" s="25"/>
      <c r="AE393" s="25">
        <v>40</v>
      </c>
      <c r="AF393" s="25"/>
      <c r="AG393" s="25"/>
      <c r="AH393" s="25"/>
      <c r="AI393" s="25"/>
      <c r="AJ393" s="25"/>
      <c r="AK393" s="25"/>
      <c r="AL393" s="25"/>
      <c r="AM393" s="25">
        <v>3.5</v>
      </c>
      <c r="AN393" s="25"/>
      <c r="AO393" s="25"/>
      <c r="AP393" s="25"/>
      <c r="AQ393" s="25"/>
      <c r="AR393" s="25"/>
      <c r="AS393" s="25" t="s">
        <v>137</v>
      </c>
      <c r="AT393" s="25">
        <v>32</v>
      </c>
      <c r="AU393" s="25"/>
      <c r="AV393" s="25"/>
      <c r="AW393" s="25"/>
      <c r="AX393" s="25"/>
      <c r="AY393" s="25">
        <v>3</v>
      </c>
      <c r="AZ393" s="25"/>
      <c r="BA393" s="25"/>
      <c r="BB393" s="25">
        <v>61</v>
      </c>
      <c r="BC393" s="25"/>
      <c r="BD393" s="25">
        <v>4.9</v>
      </c>
      <c r="BE393" s="25">
        <v>23</v>
      </c>
      <c r="BF393" s="25"/>
      <c r="BG393" s="25">
        <v>4.8</v>
      </c>
      <c r="BH393" s="25"/>
      <c r="BI393" s="25"/>
      <c r="BJ393" s="25"/>
      <c r="BK393" s="25"/>
      <c r="BL393" s="25"/>
      <c r="BM393" s="25"/>
      <c r="BN393" s="25">
        <f t="shared" si="74"/>
        <v>278.8</v>
      </c>
      <c r="BO393" s="25">
        <f t="shared" si="76"/>
        <v>13</v>
      </c>
      <c r="BP393" s="25"/>
      <c r="BQ393" s="25"/>
      <c r="BR393" s="25"/>
      <c r="BS393" s="25"/>
      <c r="BT393" s="25"/>
      <c r="BU393" s="25"/>
      <c r="BV393" s="25"/>
      <c r="BW393" s="25"/>
      <c r="BX393" s="25"/>
      <c r="BY393" s="26">
        <v>45.07</v>
      </c>
      <c r="BZ393" s="26">
        <v>765.12</v>
      </c>
      <c r="CA393" s="26">
        <f t="shared" si="77"/>
        <v>720.05</v>
      </c>
      <c r="CB393" s="25"/>
      <c r="CC393" s="25"/>
      <c r="CD393" s="25">
        <v>961</v>
      </c>
      <c r="CE393" s="25">
        <v>6.93</v>
      </c>
      <c r="CF393" s="25"/>
      <c r="CG393" s="25"/>
      <c r="CH393" s="25"/>
      <c r="CI393" s="25"/>
      <c r="CJ393" s="25"/>
      <c r="CK393" s="25"/>
      <c r="CL393" s="27"/>
    </row>
    <row r="394" spans="1:90" ht="10.5" customHeight="1" hidden="1">
      <c r="A394" s="23" t="s">
        <v>134</v>
      </c>
      <c r="B394" s="49">
        <v>35948</v>
      </c>
      <c r="C394" s="49" t="s">
        <v>90</v>
      </c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>
        <v>14</v>
      </c>
      <c r="P394" s="25"/>
      <c r="Q394" s="25"/>
      <c r="R394" s="25"/>
      <c r="S394" s="25"/>
      <c r="T394" s="25"/>
      <c r="U394" s="25"/>
      <c r="V394" s="25"/>
      <c r="W394" s="25"/>
      <c r="X394" s="25"/>
      <c r="Y394" s="25">
        <v>44</v>
      </c>
      <c r="Z394" s="25">
        <v>39</v>
      </c>
      <c r="AA394" s="25"/>
      <c r="AB394" s="25">
        <v>3.1</v>
      </c>
      <c r="AC394" s="25"/>
      <c r="AD394" s="25"/>
      <c r="AE394" s="25">
        <v>74</v>
      </c>
      <c r="AF394" s="25"/>
      <c r="AG394" s="25"/>
      <c r="AH394" s="25"/>
      <c r="AI394" s="25"/>
      <c r="AJ394" s="25"/>
      <c r="AK394" s="25"/>
      <c r="AL394" s="25"/>
      <c r="AM394" s="25">
        <v>10</v>
      </c>
      <c r="AN394" s="25"/>
      <c r="AO394" s="25"/>
      <c r="AP394" s="25"/>
      <c r="AQ394" s="25"/>
      <c r="AR394" s="25"/>
      <c r="AS394" s="25"/>
      <c r="AT394" s="25">
        <v>59</v>
      </c>
      <c r="AU394" s="25"/>
      <c r="AV394" s="25"/>
      <c r="AW394" s="25"/>
      <c r="AX394" s="25"/>
      <c r="AY394" s="25">
        <v>6</v>
      </c>
      <c r="AZ394" s="25"/>
      <c r="BA394" s="25"/>
      <c r="BB394" s="25">
        <v>80</v>
      </c>
      <c r="BC394" s="25"/>
      <c r="BD394" s="25">
        <v>9</v>
      </c>
      <c r="BE394" s="25">
        <v>19</v>
      </c>
      <c r="BF394" s="25"/>
      <c r="BG394" s="25"/>
      <c r="BH394" s="25"/>
      <c r="BI394" s="25"/>
      <c r="BJ394" s="25"/>
      <c r="BK394" s="25"/>
      <c r="BL394" s="25"/>
      <c r="BM394" s="25"/>
      <c r="BN394" s="25">
        <f t="shared" si="74"/>
        <v>357.1</v>
      </c>
      <c r="BO394" s="25">
        <f t="shared" si="76"/>
        <v>11</v>
      </c>
      <c r="BP394" s="25"/>
      <c r="BQ394" s="25"/>
      <c r="BR394" s="25"/>
      <c r="BS394" s="25"/>
      <c r="BT394" s="25"/>
      <c r="BU394" s="25"/>
      <c r="BV394" s="25"/>
      <c r="BW394" s="25"/>
      <c r="BX394" s="25"/>
      <c r="BY394" s="26">
        <v>45.07</v>
      </c>
      <c r="BZ394" s="26">
        <v>765.12</v>
      </c>
      <c r="CA394" s="26">
        <f t="shared" si="77"/>
        <v>720.05</v>
      </c>
      <c r="CB394" s="25"/>
      <c r="CC394" s="25"/>
      <c r="CD394" s="25">
        <v>1031</v>
      </c>
      <c r="CE394" s="25">
        <v>6.63</v>
      </c>
      <c r="CF394" s="25"/>
      <c r="CG394" s="25"/>
      <c r="CH394" s="25"/>
      <c r="CI394" s="25"/>
      <c r="CJ394" s="25"/>
      <c r="CK394" s="25"/>
      <c r="CL394" s="27"/>
    </row>
    <row r="395" spans="1:90" ht="10.5" customHeight="1" hidden="1">
      <c r="A395" s="23" t="s">
        <v>134</v>
      </c>
      <c r="B395" s="49">
        <v>36123</v>
      </c>
      <c r="C395" s="49" t="s">
        <v>94</v>
      </c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>
        <v>12</v>
      </c>
      <c r="P395" s="25"/>
      <c r="Q395" s="25"/>
      <c r="R395" s="25"/>
      <c r="S395" s="25"/>
      <c r="T395" s="25"/>
      <c r="U395" s="25"/>
      <c r="V395" s="25"/>
      <c r="W395" s="25"/>
      <c r="X395" s="25"/>
      <c r="Y395" s="25">
        <v>81</v>
      </c>
      <c r="Z395" s="25">
        <v>29</v>
      </c>
      <c r="AA395" s="25"/>
      <c r="AB395" s="25">
        <v>3.6</v>
      </c>
      <c r="AC395" s="25"/>
      <c r="AD395" s="25"/>
      <c r="AE395" s="25">
        <v>70</v>
      </c>
      <c r="AF395" s="25"/>
      <c r="AG395" s="25"/>
      <c r="AH395" s="25"/>
      <c r="AI395" s="25"/>
      <c r="AJ395" s="25"/>
      <c r="AK395" s="25"/>
      <c r="AL395" s="25"/>
      <c r="AM395" s="25">
        <v>7.2</v>
      </c>
      <c r="AN395" s="25"/>
      <c r="AO395" s="25"/>
      <c r="AP395" s="25"/>
      <c r="AQ395" s="25"/>
      <c r="AR395" s="25"/>
      <c r="AS395" s="25"/>
      <c r="AT395" s="25">
        <v>38</v>
      </c>
      <c r="AU395" s="25"/>
      <c r="AV395" s="25"/>
      <c r="AW395" s="25"/>
      <c r="AX395" s="25"/>
      <c r="AY395" s="25">
        <v>3.5</v>
      </c>
      <c r="AZ395" s="25"/>
      <c r="BA395" s="25"/>
      <c r="BB395" s="25">
        <v>52</v>
      </c>
      <c r="BC395" s="25"/>
      <c r="BD395" s="25">
        <v>6.1</v>
      </c>
      <c r="BE395" s="25">
        <v>21</v>
      </c>
      <c r="BF395" s="25"/>
      <c r="BG395" s="25">
        <v>4.5</v>
      </c>
      <c r="BH395" s="25"/>
      <c r="BI395" s="25"/>
      <c r="BJ395" s="25"/>
      <c r="BK395" s="25"/>
      <c r="BL395" s="25"/>
      <c r="BM395" s="25"/>
      <c r="BN395" s="25">
        <f t="shared" si="74"/>
        <v>327.9</v>
      </c>
      <c r="BO395" s="25">
        <f t="shared" si="76"/>
        <v>12</v>
      </c>
      <c r="BP395" s="25" t="s">
        <v>91</v>
      </c>
      <c r="BQ395" s="25" t="s">
        <v>91</v>
      </c>
      <c r="BR395" s="25" t="s">
        <v>91</v>
      </c>
      <c r="BS395" s="25" t="s">
        <v>91</v>
      </c>
      <c r="BT395" s="25">
        <v>7</v>
      </c>
      <c r="BU395" s="25" t="s">
        <v>91</v>
      </c>
      <c r="BV395" s="25">
        <v>68</v>
      </c>
      <c r="BW395" s="25" t="s">
        <v>91</v>
      </c>
      <c r="BX395" s="25">
        <v>0.03</v>
      </c>
      <c r="BY395" s="26">
        <v>45.48</v>
      </c>
      <c r="BZ395" s="26">
        <v>765.12</v>
      </c>
      <c r="CA395" s="26">
        <f t="shared" si="77"/>
        <v>719.64</v>
      </c>
      <c r="CB395" s="25"/>
      <c r="CC395" s="25"/>
      <c r="CD395" s="25">
        <v>1100</v>
      </c>
      <c r="CE395" s="25">
        <v>6.92</v>
      </c>
      <c r="CF395" s="25"/>
      <c r="CG395" s="25"/>
      <c r="CH395" s="25"/>
      <c r="CI395" s="25"/>
      <c r="CJ395" s="25"/>
      <c r="CK395" s="25"/>
      <c r="CL395" s="27"/>
    </row>
    <row r="396" spans="1:90" ht="10.5" customHeight="1">
      <c r="A396" s="23" t="s">
        <v>134</v>
      </c>
      <c r="B396" s="49">
        <v>36263</v>
      </c>
      <c r="C396" s="49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6">
        <v>445.73</v>
      </c>
      <c r="BZ396" s="26">
        <v>765.12</v>
      </c>
      <c r="CA396" s="26">
        <f t="shared" si="77"/>
        <v>319.39</v>
      </c>
      <c r="CB396" s="25">
        <v>2.4</v>
      </c>
      <c r="CC396" s="25">
        <v>6.4</v>
      </c>
      <c r="CD396" s="25">
        <v>994</v>
      </c>
      <c r="CE396" s="25">
        <v>6.92</v>
      </c>
      <c r="CF396" s="25"/>
      <c r="CG396" s="25"/>
      <c r="CH396" s="25"/>
      <c r="CI396" s="25"/>
      <c r="CJ396" s="25"/>
      <c r="CK396" s="25"/>
      <c r="CL396" s="27"/>
    </row>
    <row r="397" spans="1:90" ht="10.5" customHeight="1">
      <c r="A397" s="23" t="s">
        <v>134</v>
      </c>
      <c r="B397" s="49">
        <v>36397</v>
      </c>
      <c r="C397" s="49" t="s">
        <v>103</v>
      </c>
      <c r="D397" s="25"/>
      <c r="E397" s="25"/>
      <c r="F397" s="25">
        <v>0.6</v>
      </c>
      <c r="G397" s="25"/>
      <c r="H397" s="25"/>
      <c r="I397" s="25"/>
      <c r="J397" s="25"/>
      <c r="K397" s="25"/>
      <c r="L397" s="25"/>
      <c r="M397" s="25"/>
      <c r="N397" s="25"/>
      <c r="O397" s="25">
        <v>10</v>
      </c>
      <c r="P397" s="25">
        <v>0.4</v>
      </c>
      <c r="Q397" s="25"/>
      <c r="R397" s="25"/>
      <c r="S397" s="25"/>
      <c r="T397" s="25"/>
      <c r="U397" s="25"/>
      <c r="V397" s="25"/>
      <c r="W397" s="25"/>
      <c r="X397" s="25"/>
      <c r="Y397" s="25">
        <v>95</v>
      </c>
      <c r="Z397" s="25">
        <v>22</v>
      </c>
      <c r="AA397" s="25"/>
      <c r="AB397" s="25">
        <v>2.8</v>
      </c>
      <c r="AC397" s="25">
        <v>0.2</v>
      </c>
      <c r="AD397" s="25"/>
      <c r="AE397" s="25">
        <v>67</v>
      </c>
      <c r="AF397" s="25"/>
      <c r="AG397" s="25"/>
      <c r="AH397" s="25"/>
      <c r="AI397" s="25"/>
      <c r="AJ397" s="25"/>
      <c r="AK397" s="25"/>
      <c r="AL397" s="25"/>
      <c r="AM397" s="25">
        <v>5.9</v>
      </c>
      <c r="AN397" s="25"/>
      <c r="AO397" s="25"/>
      <c r="AP397" s="25"/>
      <c r="AQ397" s="25"/>
      <c r="AR397" s="25"/>
      <c r="AS397" s="25"/>
      <c r="AT397" s="25">
        <v>21</v>
      </c>
      <c r="AU397" s="25"/>
      <c r="AV397" s="25"/>
      <c r="AW397" s="25"/>
      <c r="AX397" s="25"/>
      <c r="AY397" s="25">
        <v>2.8</v>
      </c>
      <c r="AZ397" s="25"/>
      <c r="BA397" s="25"/>
      <c r="BB397" s="25">
        <v>48</v>
      </c>
      <c r="BC397" s="25"/>
      <c r="BD397" s="25">
        <v>5.9</v>
      </c>
      <c r="BE397" s="25">
        <v>27</v>
      </c>
      <c r="BF397" s="25"/>
      <c r="BG397" s="25">
        <v>6.2</v>
      </c>
      <c r="BH397" s="25"/>
      <c r="BI397" s="25"/>
      <c r="BJ397" s="25">
        <v>0.9</v>
      </c>
      <c r="BK397" s="25"/>
      <c r="BL397" s="25"/>
      <c r="BM397" s="25"/>
      <c r="BN397" s="25">
        <f>IF(COUNTA(A397)=1,IF(SUM(D397:BM397)=0,"ND",SUM(D397:BM397))," ")</f>
        <v>315.7</v>
      </c>
      <c r="BO397" s="25">
        <f>COUNTA(D397:BM397)</f>
        <v>16</v>
      </c>
      <c r="BP397" s="25" t="s">
        <v>104</v>
      </c>
      <c r="BQ397" s="25" t="s">
        <v>115</v>
      </c>
      <c r="BR397" s="25" t="s">
        <v>105</v>
      </c>
      <c r="BS397" s="25" t="s">
        <v>106</v>
      </c>
      <c r="BT397" s="25">
        <v>0.31</v>
      </c>
      <c r="BU397" s="25" t="s">
        <v>104</v>
      </c>
      <c r="BV397" s="25">
        <v>0.011</v>
      </c>
      <c r="BW397" s="25" t="s">
        <v>107</v>
      </c>
      <c r="BX397" s="25" t="s">
        <v>121</v>
      </c>
      <c r="BY397" s="26">
        <v>45.06</v>
      </c>
      <c r="BZ397" s="26">
        <v>765.12</v>
      </c>
      <c r="CA397" s="26">
        <f>+BZ397-BY397</f>
        <v>720.06</v>
      </c>
      <c r="CB397" s="25">
        <v>3.8</v>
      </c>
      <c r="CC397" s="25">
        <v>15.1</v>
      </c>
      <c r="CD397" s="25">
        <v>869</v>
      </c>
      <c r="CE397" s="25">
        <v>6.88</v>
      </c>
      <c r="CF397" s="25"/>
      <c r="CG397" s="25"/>
      <c r="CH397" s="25"/>
      <c r="CI397" s="25"/>
      <c r="CJ397" s="25"/>
      <c r="CK397" s="25"/>
      <c r="CL397" s="27"/>
    </row>
    <row r="398" spans="1:90" ht="10.5" customHeight="1">
      <c r="A398" s="23" t="s">
        <v>134</v>
      </c>
      <c r="B398" s="49">
        <v>36496</v>
      </c>
      <c r="C398" s="49" t="s">
        <v>112</v>
      </c>
      <c r="D398" s="25"/>
      <c r="E398" s="25"/>
      <c r="F398" s="25">
        <v>0.4</v>
      </c>
      <c r="G398" s="25"/>
      <c r="H398" s="25"/>
      <c r="I398" s="25"/>
      <c r="J398" s="25"/>
      <c r="K398" s="25"/>
      <c r="L398" s="25"/>
      <c r="M398" s="25"/>
      <c r="N398" s="25"/>
      <c r="O398" s="25">
        <v>9</v>
      </c>
      <c r="P398" s="25">
        <v>0.4</v>
      </c>
      <c r="Q398" s="25"/>
      <c r="R398" s="25"/>
      <c r="S398" s="25"/>
      <c r="T398" s="25"/>
      <c r="U398" s="25"/>
      <c r="V398" s="25"/>
      <c r="W398" s="25"/>
      <c r="X398" s="25"/>
      <c r="Y398" s="25">
        <v>40</v>
      </c>
      <c r="Z398" s="25">
        <v>18</v>
      </c>
      <c r="AA398" s="25"/>
      <c r="AB398" s="25">
        <v>2.9</v>
      </c>
      <c r="AC398" s="25">
        <v>0.3</v>
      </c>
      <c r="AD398" s="25"/>
      <c r="AE398" s="25">
        <v>52</v>
      </c>
      <c r="AF398" s="25"/>
      <c r="AG398" s="25"/>
      <c r="AH398" s="25"/>
      <c r="AI398" s="25"/>
      <c r="AJ398" s="25"/>
      <c r="AK398" s="25"/>
      <c r="AL398" s="25"/>
      <c r="AM398" s="25">
        <v>7.5</v>
      </c>
      <c r="AN398" s="25"/>
      <c r="AO398" s="25"/>
      <c r="AP398" s="25"/>
      <c r="AQ398" s="25"/>
      <c r="AR398" s="25"/>
      <c r="AS398" s="25"/>
      <c r="AT398" s="25">
        <v>11</v>
      </c>
      <c r="AU398" s="25"/>
      <c r="AV398" s="25"/>
      <c r="AW398" s="25"/>
      <c r="AX398" s="25"/>
      <c r="AY398" s="25">
        <v>2.8</v>
      </c>
      <c r="AZ398" s="25"/>
      <c r="BA398" s="25"/>
      <c r="BB398" s="25">
        <v>44</v>
      </c>
      <c r="BC398" s="25"/>
      <c r="BD398" s="25">
        <v>5.9</v>
      </c>
      <c r="BE398" s="25">
        <v>23</v>
      </c>
      <c r="BF398" s="25"/>
      <c r="BG398" s="25">
        <v>7.7</v>
      </c>
      <c r="BH398" s="25"/>
      <c r="BI398" s="25"/>
      <c r="BJ398" s="25">
        <v>1.2</v>
      </c>
      <c r="BK398" s="25"/>
      <c r="BL398" s="25"/>
      <c r="BM398" s="25"/>
      <c r="BN398" s="25">
        <f>IF(COUNTA(A398)=1,IF(SUM(D398:BM398)=0,"ND",SUM(D398:BM398))," ")</f>
        <v>226.1</v>
      </c>
      <c r="BO398" s="25">
        <f>COUNTA(D398:BM398)</f>
        <v>16</v>
      </c>
      <c r="BP398" s="25"/>
      <c r="BQ398" s="25"/>
      <c r="BR398" s="25"/>
      <c r="BS398" s="25"/>
      <c r="BT398" s="25"/>
      <c r="BU398" s="25"/>
      <c r="BV398" s="25"/>
      <c r="BW398" s="25"/>
      <c r="BX398" s="25"/>
      <c r="BY398" s="26">
        <v>46.05</v>
      </c>
      <c r="BZ398" s="26">
        <v>765.12</v>
      </c>
      <c r="CA398" s="26">
        <f>+BZ398-BY398</f>
        <v>719.07</v>
      </c>
      <c r="CB398" s="25">
        <v>1.8</v>
      </c>
      <c r="CC398" s="25">
        <v>20.1</v>
      </c>
      <c r="CD398" s="25">
        <v>623</v>
      </c>
      <c r="CE398" s="25">
        <v>6.45</v>
      </c>
      <c r="CF398" s="25"/>
      <c r="CG398" s="25"/>
      <c r="CH398" s="25"/>
      <c r="CI398" s="25"/>
      <c r="CJ398" s="25"/>
      <c r="CK398" s="25"/>
      <c r="CL398" s="27"/>
    </row>
    <row r="399" spans="1:90" ht="10.5" customHeight="1">
      <c r="A399" s="23" t="s">
        <v>134</v>
      </c>
      <c r="B399" s="49">
        <v>36626</v>
      </c>
      <c r="C399" s="49" t="s">
        <v>112</v>
      </c>
      <c r="D399" s="25"/>
      <c r="E399" s="25"/>
      <c r="F399" s="25">
        <v>0.2</v>
      </c>
      <c r="G399" s="25"/>
      <c r="H399" s="25"/>
      <c r="I399" s="25"/>
      <c r="J399" s="25"/>
      <c r="K399" s="25"/>
      <c r="L399" s="25"/>
      <c r="M399" s="25"/>
      <c r="N399" s="25"/>
      <c r="O399" s="25">
        <v>7</v>
      </c>
      <c r="P399" s="25">
        <v>0.3</v>
      </c>
      <c r="Q399" s="25"/>
      <c r="R399" s="25"/>
      <c r="S399" s="25"/>
      <c r="T399" s="25"/>
      <c r="U399" s="25"/>
      <c r="V399" s="25"/>
      <c r="W399" s="25"/>
      <c r="X399" s="25"/>
      <c r="Y399" s="25">
        <v>38</v>
      </c>
      <c r="Z399" s="25">
        <v>20</v>
      </c>
      <c r="AA399" s="25"/>
      <c r="AB399" s="25">
        <v>3.2</v>
      </c>
      <c r="AC399" s="25">
        <v>0.3</v>
      </c>
      <c r="AD399" s="25"/>
      <c r="AE399" s="25">
        <v>54</v>
      </c>
      <c r="AF399" s="25"/>
      <c r="AG399" s="25"/>
      <c r="AH399" s="25"/>
      <c r="AI399" s="25"/>
      <c r="AJ399" s="25"/>
      <c r="AK399" s="25"/>
      <c r="AL399" s="25"/>
      <c r="AM399" s="25">
        <v>5.8</v>
      </c>
      <c r="AN399" s="25"/>
      <c r="AO399" s="25"/>
      <c r="AP399" s="25"/>
      <c r="AQ399" s="25"/>
      <c r="AR399" s="25"/>
      <c r="AS399" s="25"/>
      <c r="AT399" s="25">
        <v>5.8</v>
      </c>
      <c r="AU399" s="25"/>
      <c r="AV399" s="25"/>
      <c r="AW399" s="25"/>
      <c r="AX399" s="25"/>
      <c r="AY399" s="25">
        <v>1.7</v>
      </c>
      <c r="AZ399" s="25"/>
      <c r="BA399" s="25"/>
      <c r="BB399" s="25">
        <v>39</v>
      </c>
      <c r="BC399" s="25"/>
      <c r="BD399" s="25">
        <v>3.3</v>
      </c>
      <c r="BE399" s="25">
        <v>18</v>
      </c>
      <c r="BF399" s="25"/>
      <c r="BG399" s="25">
        <v>3.2</v>
      </c>
      <c r="BH399" s="25"/>
      <c r="BI399" s="25"/>
      <c r="BJ399" s="25">
        <v>0.8</v>
      </c>
      <c r="BK399" s="25"/>
      <c r="BL399" s="25"/>
      <c r="BM399" s="25"/>
      <c r="BN399" s="25">
        <f>IF(COUNTA(A399)=1,IF(SUM(D399:BM399)=0,"ND",SUM(D399:BM399))," ")</f>
        <v>200.60000000000002</v>
      </c>
      <c r="BO399" s="25">
        <f>COUNTA(D399:BM399)</f>
        <v>16</v>
      </c>
      <c r="BP399" s="25"/>
      <c r="BQ399" s="25"/>
      <c r="BR399" s="25"/>
      <c r="BS399" s="25"/>
      <c r="BT399" s="25"/>
      <c r="BU399" s="25"/>
      <c r="BV399" s="25"/>
      <c r="BW399" s="25"/>
      <c r="BX399" s="25"/>
      <c r="BY399" s="26">
        <v>47.2</v>
      </c>
      <c r="BZ399" s="26">
        <v>765.12</v>
      </c>
      <c r="CA399" s="26">
        <f>+BZ399-BY399</f>
        <v>717.92</v>
      </c>
      <c r="CB399" s="25">
        <v>0.5</v>
      </c>
      <c r="CC399" s="25">
        <v>10.3</v>
      </c>
      <c r="CD399" s="25">
        <v>634</v>
      </c>
      <c r="CE399" s="25">
        <v>6.95</v>
      </c>
      <c r="CF399" s="25"/>
      <c r="CG399" s="25"/>
      <c r="CH399" s="25"/>
      <c r="CI399" s="25"/>
      <c r="CJ399" s="25"/>
      <c r="CK399" s="25"/>
      <c r="CL399" s="27"/>
    </row>
    <row r="400" spans="1:90" ht="10.5" customHeight="1">
      <c r="A400" s="23" t="s">
        <v>134</v>
      </c>
      <c r="B400" s="49">
        <v>36767</v>
      </c>
      <c r="C400" s="49" t="s">
        <v>112</v>
      </c>
      <c r="D400" s="25"/>
      <c r="E400" s="25"/>
      <c r="F400" s="25">
        <v>0.8</v>
      </c>
      <c r="G400" s="25"/>
      <c r="H400" s="25"/>
      <c r="I400" s="25"/>
      <c r="J400" s="25"/>
      <c r="K400" s="25"/>
      <c r="L400" s="25"/>
      <c r="M400" s="25"/>
      <c r="N400" s="25"/>
      <c r="O400" s="25">
        <v>4.9</v>
      </c>
      <c r="P400" s="25">
        <v>0.3</v>
      </c>
      <c r="Q400" s="25"/>
      <c r="R400" s="25"/>
      <c r="S400" s="25"/>
      <c r="T400" s="25"/>
      <c r="U400" s="25"/>
      <c r="V400" s="25"/>
      <c r="W400" s="25"/>
      <c r="X400" s="25"/>
      <c r="Y400" s="25">
        <v>29</v>
      </c>
      <c r="Z400" s="25">
        <v>18</v>
      </c>
      <c r="AA400" s="25"/>
      <c r="AB400" s="25">
        <v>1.4</v>
      </c>
      <c r="AC400" s="25">
        <v>1.5</v>
      </c>
      <c r="AD400" s="25"/>
      <c r="AE400" s="25">
        <v>34</v>
      </c>
      <c r="AF400" s="25"/>
      <c r="AG400" s="25"/>
      <c r="AH400" s="25"/>
      <c r="AI400" s="25"/>
      <c r="AJ400" s="25"/>
      <c r="AK400" s="25"/>
      <c r="AL400" s="25"/>
      <c r="AM400" s="25">
        <v>6.6</v>
      </c>
      <c r="AN400" s="25"/>
      <c r="AO400" s="25"/>
      <c r="AP400" s="25"/>
      <c r="AQ400" s="25"/>
      <c r="AR400" s="25"/>
      <c r="AS400" s="25"/>
      <c r="AT400" s="25">
        <v>3.4</v>
      </c>
      <c r="AU400" s="25"/>
      <c r="AV400" s="25"/>
      <c r="AW400" s="25"/>
      <c r="AX400" s="25"/>
      <c r="AY400" s="25">
        <v>3</v>
      </c>
      <c r="AZ400" s="25"/>
      <c r="BA400" s="25"/>
      <c r="BB400" s="25">
        <v>30</v>
      </c>
      <c r="BC400" s="25"/>
      <c r="BD400" s="25">
        <v>5.5</v>
      </c>
      <c r="BE400" s="25">
        <v>12</v>
      </c>
      <c r="BF400" s="25"/>
      <c r="BG400" s="25">
        <v>2.6</v>
      </c>
      <c r="BH400" s="25"/>
      <c r="BI400" s="25"/>
      <c r="BJ400" s="25"/>
      <c r="BK400" s="25"/>
      <c r="BL400" s="25"/>
      <c r="BM400" s="25"/>
      <c r="BN400" s="25">
        <f>IF(COUNTA(A400)=1,IF(SUM(D400:BM400)=0,"ND",SUM(D400:BM400))," ")</f>
        <v>153</v>
      </c>
      <c r="BO400" s="25">
        <f>COUNTA(D400:BM400)</f>
        <v>15</v>
      </c>
      <c r="BP400" s="25" t="s">
        <v>170</v>
      </c>
      <c r="BQ400" s="25" t="s">
        <v>171</v>
      </c>
      <c r="BR400" s="25" t="s">
        <v>172</v>
      </c>
      <c r="BS400" s="25" t="s">
        <v>106</v>
      </c>
      <c r="BT400" s="25">
        <v>0.38</v>
      </c>
      <c r="BU400" s="25" t="s">
        <v>170</v>
      </c>
      <c r="BV400" s="25">
        <v>0.012</v>
      </c>
      <c r="BW400" s="25" t="s">
        <v>107</v>
      </c>
      <c r="BX400" s="25" t="s">
        <v>121</v>
      </c>
      <c r="BY400" s="8">
        <v>48.03</v>
      </c>
      <c r="BZ400" s="26">
        <v>765.12</v>
      </c>
      <c r="CA400" s="26">
        <f>+BZ400-BY400</f>
        <v>717.09</v>
      </c>
      <c r="CB400" s="9">
        <v>3.3</v>
      </c>
      <c r="CC400" s="10">
        <v>21.1</v>
      </c>
      <c r="CD400" s="10">
        <v>631</v>
      </c>
      <c r="CE400" s="9">
        <v>6.51</v>
      </c>
      <c r="CF400" s="25">
        <v>11</v>
      </c>
      <c r="CG400" s="25">
        <v>480</v>
      </c>
      <c r="CH400" s="25">
        <v>16</v>
      </c>
      <c r="CI400" s="25">
        <v>31</v>
      </c>
      <c r="CJ400" s="25" t="s">
        <v>121</v>
      </c>
      <c r="CK400" s="25">
        <v>3.1</v>
      </c>
      <c r="CL400" s="27" t="s">
        <v>107</v>
      </c>
    </row>
    <row r="401" spans="1:90" ht="10.5" customHeight="1">
      <c r="A401" s="23" t="s">
        <v>134</v>
      </c>
      <c r="B401" s="49">
        <v>36822</v>
      </c>
      <c r="C401" s="49" t="s">
        <v>112</v>
      </c>
      <c r="D401" s="25"/>
      <c r="E401" s="25"/>
      <c r="F401" s="25">
        <v>1.8</v>
      </c>
      <c r="G401" s="25"/>
      <c r="H401" s="25"/>
      <c r="I401" s="25"/>
      <c r="J401" s="25"/>
      <c r="K401" s="25"/>
      <c r="L401" s="25"/>
      <c r="M401" s="25"/>
      <c r="N401" s="25"/>
      <c r="O401" s="25">
        <v>9.7</v>
      </c>
      <c r="P401" s="25">
        <v>0.3</v>
      </c>
      <c r="Q401" s="25"/>
      <c r="R401" s="25"/>
      <c r="S401" s="25"/>
      <c r="T401" s="25"/>
      <c r="U401" s="25"/>
      <c r="V401" s="25"/>
      <c r="W401" s="25"/>
      <c r="X401" s="25"/>
      <c r="Y401" s="25">
        <v>28</v>
      </c>
      <c r="Z401" s="25">
        <v>36</v>
      </c>
      <c r="AA401" s="25"/>
      <c r="AB401" s="25">
        <v>1.6</v>
      </c>
      <c r="AC401" s="25">
        <v>4.1</v>
      </c>
      <c r="AD401" s="25">
        <v>0.1</v>
      </c>
      <c r="AE401" s="25">
        <v>88</v>
      </c>
      <c r="AF401" s="25"/>
      <c r="AG401" s="25"/>
      <c r="AH401" s="25"/>
      <c r="AI401" s="25"/>
      <c r="AJ401" s="25"/>
      <c r="AK401" s="25"/>
      <c r="AL401" s="25"/>
      <c r="AM401" s="25">
        <v>27</v>
      </c>
      <c r="AN401" s="25"/>
      <c r="AO401" s="25"/>
      <c r="AP401" s="25"/>
      <c r="AQ401" s="25"/>
      <c r="AR401" s="25"/>
      <c r="AS401" s="25"/>
      <c r="AT401" s="25">
        <v>7.6</v>
      </c>
      <c r="AU401" s="25"/>
      <c r="AV401" s="25"/>
      <c r="AW401" s="25"/>
      <c r="AX401" s="25"/>
      <c r="AY401" s="25">
        <v>4.3</v>
      </c>
      <c r="AZ401" s="25"/>
      <c r="BA401" s="25"/>
      <c r="BB401" s="25">
        <v>23</v>
      </c>
      <c r="BC401" s="25"/>
      <c r="BD401" s="25">
        <v>7.1</v>
      </c>
      <c r="BE401" s="25">
        <v>11</v>
      </c>
      <c r="BF401" s="25"/>
      <c r="BG401" s="25">
        <v>2.8</v>
      </c>
      <c r="BH401" s="25"/>
      <c r="BI401" s="25"/>
      <c r="BJ401" s="25">
        <v>1.5</v>
      </c>
      <c r="BK401" s="25"/>
      <c r="BL401" s="25"/>
      <c r="BM401" s="25"/>
      <c r="BN401" s="25">
        <f>IF(COUNTA(A401)=1,IF(SUM(D401:BM401)=0,"ND",SUM(D401:BM401))," ")</f>
        <v>253.89999999999998</v>
      </c>
      <c r="BO401" s="25">
        <f>COUNTA(D401:BM401)</f>
        <v>17</v>
      </c>
      <c r="BP401" s="25"/>
      <c r="BQ401" s="25"/>
      <c r="BR401" s="25"/>
      <c r="BS401" s="25"/>
      <c r="BT401" s="25"/>
      <c r="BU401" s="25"/>
      <c r="BV401" s="25"/>
      <c r="BW401" s="25"/>
      <c r="BX401" s="25"/>
      <c r="BY401" s="8">
        <v>48.54</v>
      </c>
      <c r="BZ401" s="26">
        <v>765.12</v>
      </c>
      <c r="CA401" s="26">
        <f>+BZ401-BY401</f>
        <v>716.58</v>
      </c>
      <c r="CB401" s="9">
        <v>3.3</v>
      </c>
      <c r="CC401" s="10">
        <v>11.3</v>
      </c>
      <c r="CD401" s="10">
        <v>886</v>
      </c>
      <c r="CE401" s="9">
        <v>6.71</v>
      </c>
      <c r="CF401" s="25"/>
      <c r="CG401" s="25"/>
      <c r="CH401" s="25"/>
      <c r="CI401" s="25"/>
      <c r="CJ401" s="25"/>
      <c r="CK401" s="25"/>
      <c r="CL401" s="27"/>
    </row>
    <row r="402" spans="1:90" ht="10.5" customHeight="1">
      <c r="A402" s="23"/>
      <c r="B402" s="49"/>
      <c r="C402" s="49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5"/>
      <c r="BM402" s="25"/>
      <c r="BN402" s="25"/>
      <c r="BO402" s="25"/>
      <c r="BP402" s="25"/>
      <c r="BQ402" s="25"/>
      <c r="BR402" s="25"/>
      <c r="BS402" s="25"/>
      <c r="BT402" s="25"/>
      <c r="BU402" s="25"/>
      <c r="BV402" s="25"/>
      <c r="BW402" s="25"/>
      <c r="BX402" s="25"/>
      <c r="BY402" s="26"/>
      <c r="BZ402" s="26"/>
      <c r="CA402" s="26"/>
      <c r="CB402" s="25"/>
      <c r="CC402" s="25"/>
      <c r="CD402" s="25"/>
      <c r="CE402" s="25"/>
      <c r="CF402" s="25"/>
      <c r="CG402" s="25"/>
      <c r="CH402" s="25"/>
      <c r="CI402" s="25"/>
      <c r="CJ402" s="25"/>
      <c r="CK402" s="25"/>
      <c r="CL402" s="27"/>
    </row>
    <row r="403" spans="1:90" ht="10.5" customHeight="1">
      <c r="A403" s="23"/>
      <c r="B403" s="49"/>
      <c r="C403" s="49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5"/>
      <c r="BM403" s="25"/>
      <c r="BN403" s="25"/>
      <c r="BO403" s="25"/>
      <c r="BP403" s="25"/>
      <c r="BQ403" s="25"/>
      <c r="BR403" s="25"/>
      <c r="BS403" s="25"/>
      <c r="BT403" s="25"/>
      <c r="BU403" s="25"/>
      <c r="BV403" s="25"/>
      <c r="BW403" s="25"/>
      <c r="BX403" s="25"/>
      <c r="BY403" s="26"/>
      <c r="BZ403" s="26"/>
      <c r="CA403" s="26"/>
      <c r="CB403" s="25"/>
      <c r="CC403" s="25"/>
      <c r="CD403" s="25"/>
      <c r="CE403" s="25"/>
      <c r="CF403" s="25"/>
      <c r="CG403" s="25"/>
      <c r="CH403" s="25"/>
      <c r="CI403" s="25"/>
      <c r="CJ403" s="25"/>
      <c r="CK403" s="25"/>
      <c r="CL403" s="27"/>
    </row>
    <row r="404" spans="1:90" ht="10.5" customHeight="1" hidden="1">
      <c r="A404" s="23" t="s">
        <v>138</v>
      </c>
      <c r="B404" s="49">
        <v>34821</v>
      </c>
      <c r="C404" s="49" t="s">
        <v>90</v>
      </c>
      <c r="D404" s="25">
        <v>7.8</v>
      </c>
      <c r="E404" s="25"/>
      <c r="F404" s="25">
        <v>2.4</v>
      </c>
      <c r="G404" s="25"/>
      <c r="H404" s="25"/>
      <c r="I404" s="25"/>
      <c r="J404" s="25"/>
      <c r="K404" s="25"/>
      <c r="L404" s="25"/>
      <c r="M404" s="25"/>
      <c r="N404" s="25"/>
      <c r="O404" s="25">
        <v>1.3</v>
      </c>
      <c r="P404" s="25"/>
      <c r="Q404" s="25"/>
      <c r="R404" s="25"/>
      <c r="S404" s="25"/>
      <c r="T404" s="25"/>
      <c r="U404" s="25"/>
      <c r="V404" s="25"/>
      <c r="W404" s="25"/>
      <c r="X404" s="25"/>
      <c r="Y404" s="25">
        <v>24</v>
      </c>
      <c r="Z404" s="25">
        <v>27</v>
      </c>
      <c r="AA404" s="25"/>
      <c r="AB404" s="25">
        <v>1.3</v>
      </c>
      <c r="AC404" s="25">
        <v>22</v>
      </c>
      <c r="AD404" s="25">
        <v>1.4</v>
      </c>
      <c r="AE404" s="25">
        <v>35</v>
      </c>
      <c r="AF404" s="25"/>
      <c r="AG404" s="25"/>
      <c r="AH404" s="25"/>
      <c r="AI404" s="25"/>
      <c r="AJ404" s="25"/>
      <c r="AK404" s="25"/>
      <c r="AL404" s="25"/>
      <c r="AM404" s="25">
        <v>25</v>
      </c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>
        <v>16</v>
      </c>
      <c r="AZ404" s="25">
        <v>19</v>
      </c>
      <c r="BA404" s="25"/>
      <c r="BB404" s="25">
        <v>5.5</v>
      </c>
      <c r="BC404" s="25"/>
      <c r="BD404" s="25">
        <v>9.4</v>
      </c>
      <c r="BE404" s="25">
        <v>5.1</v>
      </c>
      <c r="BF404" s="25"/>
      <c r="BG404" s="25"/>
      <c r="BH404" s="25"/>
      <c r="BI404" s="25"/>
      <c r="BJ404" s="25">
        <v>11</v>
      </c>
      <c r="BK404" s="25"/>
      <c r="BL404" s="25"/>
      <c r="BM404" s="25"/>
      <c r="BN404" s="25">
        <f aca="true" t="shared" si="78" ref="BN404:BN414">IF(COUNTA(A404)=1,IF(SUM(D404:BM404)=0,"ND",SUM(D404:BM404))," ")</f>
        <v>213.2</v>
      </c>
      <c r="BO404" s="25">
        <f aca="true" t="shared" si="79" ref="BO404:BO414">COUNTA(D404:BM404)</f>
        <v>16</v>
      </c>
      <c r="BP404" s="25"/>
      <c r="BQ404" s="25"/>
      <c r="BR404" s="25"/>
      <c r="BS404" s="25"/>
      <c r="BT404" s="25"/>
      <c r="BU404" s="25"/>
      <c r="BV404" s="25"/>
      <c r="BW404" s="25"/>
      <c r="BX404" s="25"/>
      <c r="BY404" s="26">
        <v>116.32</v>
      </c>
      <c r="BZ404" s="26">
        <v>838.8</v>
      </c>
      <c r="CA404" s="26">
        <f aca="true" t="shared" si="80" ref="CA404:CA451">+BZ404-BY404</f>
        <v>722.48</v>
      </c>
      <c r="CB404" s="25"/>
      <c r="CC404" s="25"/>
      <c r="CD404" s="25"/>
      <c r="CE404" s="25"/>
      <c r="CF404" s="25"/>
      <c r="CG404" s="25"/>
      <c r="CH404" s="25"/>
      <c r="CI404" s="25"/>
      <c r="CJ404" s="25"/>
      <c r="CK404" s="25"/>
      <c r="CL404" s="27"/>
    </row>
    <row r="405" spans="1:90" ht="10.5" customHeight="1" hidden="1">
      <c r="A405" s="23" t="s">
        <v>138</v>
      </c>
      <c r="B405" s="49">
        <v>34900</v>
      </c>
      <c r="C405" s="49" t="s">
        <v>90</v>
      </c>
      <c r="D405" s="25"/>
      <c r="E405" s="25"/>
      <c r="F405" s="25">
        <v>2.4</v>
      </c>
      <c r="G405" s="25"/>
      <c r="H405" s="25"/>
      <c r="I405" s="25"/>
      <c r="J405" s="25"/>
      <c r="K405" s="25"/>
      <c r="L405" s="25"/>
      <c r="M405" s="25"/>
      <c r="N405" s="25"/>
      <c r="O405" s="25">
        <v>1.1</v>
      </c>
      <c r="P405" s="25"/>
      <c r="Q405" s="25"/>
      <c r="R405" s="25"/>
      <c r="S405" s="25"/>
      <c r="T405" s="25"/>
      <c r="U405" s="25"/>
      <c r="V405" s="25"/>
      <c r="W405" s="25"/>
      <c r="X405" s="25"/>
      <c r="Y405" s="25">
        <v>22</v>
      </c>
      <c r="Z405" s="25">
        <v>26</v>
      </c>
      <c r="AA405" s="25"/>
      <c r="AB405" s="25">
        <v>1.1</v>
      </c>
      <c r="AC405" s="25">
        <v>25</v>
      </c>
      <c r="AD405" s="25">
        <v>1.1</v>
      </c>
      <c r="AE405" s="25">
        <v>31</v>
      </c>
      <c r="AF405" s="25"/>
      <c r="AG405" s="25"/>
      <c r="AH405" s="25"/>
      <c r="AI405" s="25"/>
      <c r="AJ405" s="25"/>
      <c r="AK405" s="25"/>
      <c r="AL405" s="25"/>
      <c r="AM405" s="25">
        <v>19</v>
      </c>
      <c r="AN405" s="25"/>
      <c r="AO405" s="25"/>
      <c r="AP405" s="25"/>
      <c r="AQ405" s="25"/>
      <c r="AR405" s="25"/>
      <c r="AS405" s="25"/>
      <c r="AT405" s="25"/>
      <c r="AU405" s="25"/>
      <c r="AV405" s="25">
        <v>1.1</v>
      </c>
      <c r="AW405" s="25"/>
      <c r="AX405" s="25"/>
      <c r="AY405" s="25">
        <v>15</v>
      </c>
      <c r="AZ405" s="25">
        <v>20</v>
      </c>
      <c r="BA405" s="25"/>
      <c r="BB405" s="25">
        <v>4.5</v>
      </c>
      <c r="BC405" s="25"/>
      <c r="BD405" s="25">
        <v>9.3</v>
      </c>
      <c r="BE405" s="25"/>
      <c r="BF405" s="25"/>
      <c r="BG405" s="25"/>
      <c r="BH405" s="25"/>
      <c r="BI405" s="25"/>
      <c r="BJ405" s="25">
        <v>7.7</v>
      </c>
      <c r="BK405" s="25"/>
      <c r="BL405" s="25"/>
      <c r="BM405" s="25"/>
      <c r="BN405" s="25">
        <f t="shared" si="78"/>
        <v>186.29999999999998</v>
      </c>
      <c r="BO405" s="25">
        <f t="shared" si="79"/>
        <v>15</v>
      </c>
      <c r="BP405" s="25" t="s">
        <v>91</v>
      </c>
      <c r="BQ405" s="25">
        <v>5.7</v>
      </c>
      <c r="BR405" s="25" t="s">
        <v>91</v>
      </c>
      <c r="BS405" s="25" t="s">
        <v>91</v>
      </c>
      <c r="BT405" s="25">
        <v>2.51</v>
      </c>
      <c r="BU405" s="25" t="s">
        <v>91</v>
      </c>
      <c r="BV405" s="25">
        <v>0.301</v>
      </c>
      <c r="BW405" s="25" t="s">
        <v>91</v>
      </c>
      <c r="BX405" s="25">
        <v>0.008</v>
      </c>
      <c r="BY405" s="26">
        <v>115.44</v>
      </c>
      <c r="BZ405" s="26">
        <v>838.8</v>
      </c>
      <c r="CA405" s="26">
        <f t="shared" si="80"/>
        <v>723.3599999999999</v>
      </c>
      <c r="CB405" s="25"/>
      <c r="CC405" s="25"/>
      <c r="CD405" s="25"/>
      <c r="CE405" s="25"/>
      <c r="CF405" s="25"/>
      <c r="CG405" s="25"/>
      <c r="CH405" s="25"/>
      <c r="CI405" s="25"/>
      <c r="CJ405" s="25"/>
      <c r="CK405" s="25"/>
      <c r="CL405" s="27"/>
    </row>
    <row r="406" spans="1:90" ht="10.5" customHeight="1" hidden="1">
      <c r="A406" s="23" t="s">
        <v>138</v>
      </c>
      <c r="B406" s="49">
        <v>35002</v>
      </c>
      <c r="C406" s="49" t="s">
        <v>90</v>
      </c>
      <c r="D406" s="25">
        <v>2.5</v>
      </c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>
        <v>1.8</v>
      </c>
      <c r="P406" s="25"/>
      <c r="Q406" s="25"/>
      <c r="R406" s="25"/>
      <c r="S406" s="25"/>
      <c r="T406" s="25"/>
      <c r="U406" s="25"/>
      <c r="V406" s="25"/>
      <c r="W406" s="25"/>
      <c r="X406" s="25">
        <v>1.2</v>
      </c>
      <c r="Y406" s="25">
        <v>45</v>
      </c>
      <c r="Z406" s="25">
        <v>33</v>
      </c>
      <c r="AA406" s="25"/>
      <c r="AB406" s="25">
        <v>1.2</v>
      </c>
      <c r="AC406" s="25">
        <v>29</v>
      </c>
      <c r="AD406" s="25">
        <v>1.3</v>
      </c>
      <c r="AE406" s="25">
        <v>38</v>
      </c>
      <c r="AF406" s="25">
        <v>1.2</v>
      </c>
      <c r="AG406" s="25"/>
      <c r="AH406" s="25"/>
      <c r="AI406" s="25"/>
      <c r="AJ406" s="25"/>
      <c r="AK406" s="25"/>
      <c r="AL406" s="25"/>
      <c r="AM406" s="25">
        <v>24</v>
      </c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>
        <v>19</v>
      </c>
      <c r="AZ406" s="25">
        <v>23</v>
      </c>
      <c r="BA406" s="25"/>
      <c r="BB406" s="25">
        <v>5.4</v>
      </c>
      <c r="BC406" s="25"/>
      <c r="BD406" s="25">
        <v>10</v>
      </c>
      <c r="BE406" s="25">
        <v>4.7</v>
      </c>
      <c r="BF406" s="25"/>
      <c r="BG406" s="25"/>
      <c r="BH406" s="25"/>
      <c r="BI406" s="25"/>
      <c r="BJ406" s="25">
        <v>16</v>
      </c>
      <c r="BK406" s="25"/>
      <c r="BL406" s="25"/>
      <c r="BM406" s="25"/>
      <c r="BN406" s="25">
        <f t="shared" si="78"/>
        <v>256.29999999999995</v>
      </c>
      <c r="BO406" s="25">
        <f t="shared" si="79"/>
        <v>17</v>
      </c>
      <c r="BP406" s="25"/>
      <c r="BQ406" s="25"/>
      <c r="BR406" s="25"/>
      <c r="BS406" s="25"/>
      <c r="BT406" s="25"/>
      <c r="BU406" s="25"/>
      <c r="BV406" s="25"/>
      <c r="BW406" s="25"/>
      <c r="BX406" s="25"/>
      <c r="BY406" s="26">
        <v>115.72</v>
      </c>
      <c r="BZ406" s="26">
        <v>838.8</v>
      </c>
      <c r="CA406" s="26">
        <f t="shared" si="80"/>
        <v>723.0799999999999</v>
      </c>
      <c r="CB406" s="25"/>
      <c r="CC406" s="25"/>
      <c r="CD406" s="25"/>
      <c r="CE406" s="25"/>
      <c r="CF406" s="25"/>
      <c r="CG406" s="25"/>
      <c r="CH406" s="25"/>
      <c r="CI406" s="25"/>
      <c r="CJ406" s="25"/>
      <c r="CK406" s="25"/>
      <c r="CL406" s="27"/>
    </row>
    <row r="407" spans="1:90" ht="10.5" customHeight="1" hidden="1">
      <c r="A407" s="23" t="s">
        <v>138</v>
      </c>
      <c r="B407" s="49">
        <v>35180</v>
      </c>
      <c r="C407" s="49" t="s">
        <v>90</v>
      </c>
      <c r="D407" s="25">
        <v>5.4</v>
      </c>
      <c r="E407" s="25"/>
      <c r="F407" s="25">
        <v>2</v>
      </c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>
        <v>1</v>
      </c>
      <c r="Y407" s="25">
        <v>13</v>
      </c>
      <c r="Z407" s="25">
        <v>24</v>
      </c>
      <c r="AA407" s="25"/>
      <c r="AB407" s="25"/>
      <c r="AC407" s="25">
        <v>23</v>
      </c>
      <c r="AD407" s="25"/>
      <c r="AE407" s="25">
        <v>27</v>
      </c>
      <c r="AF407" s="25">
        <v>1</v>
      </c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>
        <v>1</v>
      </c>
      <c r="AT407" s="25"/>
      <c r="AU407" s="25"/>
      <c r="AV407" s="25"/>
      <c r="AW407" s="25"/>
      <c r="AX407" s="25"/>
      <c r="AY407" s="25">
        <v>13</v>
      </c>
      <c r="AZ407" s="25">
        <v>11</v>
      </c>
      <c r="BA407" s="25"/>
      <c r="BB407" s="25">
        <v>3.4</v>
      </c>
      <c r="BC407" s="25"/>
      <c r="BD407" s="25">
        <v>9.5</v>
      </c>
      <c r="BE407" s="25">
        <v>3</v>
      </c>
      <c r="BF407" s="25"/>
      <c r="BG407" s="25"/>
      <c r="BH407" s="25"/>
      <c r="BI407" s="25"/>
      <c r="BJ407" s="25">
        <v>11</v>
      </c>
      <c r="BK407" s="25"/>
      <c r="BL407" s="25"/>
      <c r="BM407" s="25"/>
      <c r="BN407" s="25">
        <f t="shared" si="78"/>
        <v>148.3</v>
      </c>
      <c r="BO407" s="25">
        <f t="shared" si="79"/>
        <v>15</v>
      </c>
      <c r="BP407" s="25"/>
      <c r="BQ407" s="25"/>
      <c r="BR407" s="25"/>
      <c r="BS407" s="25"/>
      <c r="BT407" s="25"/>
      <c r="BU407" s="25"/>
      <c r="BV407" s="25"/>
      <c r="BW407" s="25"/>
      <c r="BX407" s="25"/>
      <c r="BY407" s="26">
        <v>116.51</v>
      </c>
      <c r="BZ407" s="26">
        <v>838.8</v>
      </c>
      <c r="CA407" s="26">
        <f t="shared" si="80"/>
        <v>722.29</v>
      </c>
      <c r="CB407" s="25"/>
      <c r="CC407" s="25"/>
      <c r="CD407" s="25"/>
      <c r="CE407" s="25"/>
      <c r="CF407" s="25"/>
      <c r="CG407" s="25"/>
      <c r="CH407" s="25"/>
      <c r="CI407" s="25"/>
      <c r="CJ407" s="25"/>
      <c r="CK407" s="25"/>
      <c r="CL407" s="27"/>
    </row>
    <row r="408" spans="1:90" ht="10.5" customHeight="1" hidden="1">
      <c r="A408" s="23" t="s">
        <v>138</v>
      </c>
      <c r="B408" s="49">
        <v>35263</v>
      </c>
      <c r="C408" s="49" t="s">
        <v>90</v>
      </c>
      <c r="D408" s="25" t="s">
        <v>139</v>
      </c>
      <c r="E408" s="25"/>
      <c r="F408" s="25">
        <v>1.6</v>
      </c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>
        <v>24</v>
      </c>
      <c r="Z408" s="25">
        <v>21</v>
      </c>
      <c r="AA408" s="25"/>
      <c r="AB408" s="25"/>
      <c r="AC408" s="25">
        <v>23</v>
      </c>
      <c r="AD408" s="25">
        <v>1.2</v>
      </c>
      <c r="AE408" s="25">
        <v>22</v>
      </c>
      <c r="AF408" s="25">
        <v>1.1</v>
      </c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>
        <v>1</v>
      </c>
      <c r="AT408" s="25" t="s">
        <v>140</v>
      </c>
      <c r="AU408" s="25"/>
      <c r="AV408" s="25"/>
      <c r="AW408" s="25"/>
      <c r="AX408" s="25"/>
      <c r="AY408" s="25">
        <v>11</v>
      </c>
      <c r="AZ408" s="25">
        <v>7.9</v>
      </c>
      <c r="BA408" s="25"/>
      <c r="BB408" s="25">
        <v>2.8</v>
      </c>
      <c r="BC408" s="25"/>
      <c r="BD408" s="25">
        <v>8.4</v>
      </c>
      <c r="BE408" s="25">
        <v>2.8</v>
      </c>
      <c r="BF408" s="25"/>
      <c r="BG408" s="25"/>
      <c r="BH408" s="25"/>
      <c r="BI408" s="25"/>
      <c r="BJ408" s="25">
        <v>10</v>
      </c>
      <c r="BK408" s="25"/>
      <c r="BL408" s="25"/>
      <c r="BM408" s="25"/>
      <c r="BN408" s="25">
        <f t="shared" si="78"/>
        <v>137.8</v>
      </c>
      <c r="BO408" s="25">
        <f t="shared" si="79"/>
        <v>16</v>
      </c>
      <c r="BP408" s="25" t="s">
        <v>91</v>
      </c>
      <c r="BQ408" s="25" t="s">
        <v>91</v>
      </c>
      <c r="BR408" s="25" t="s">
        <v>91</v>
      </c>
      <c r="BS408" s="25" t="s">
        <v>91</v>
      </c>
      <c r="BT408" s="25">
        <v>2.07</v>
      </c>
      <c r="BU408" s="25">
        <v>3.2</v>
      </c>
      <c r="BV408" s="25">
        <v>0.213</v>
      </c>
      <c r="BW408" s="25" t="s">
        <v>91</v>
      </c>
      <c r="BX408" s="25">
        <v>0.0263</v>
      </c>
      <c r="BY408" s="26">
        <v>117.1</v>
      </c>
      <c r="BZ408" s="26">
        <v>838.8</v>
      </c>
      <c r="CA408" s="26">
        <f t="shared" si="80"/>
        <v>721.6999999999999</v>
      </c>
      <c r="CB408" s="25"/>
      <c r="CC408" s="25"/>
      <c r="CD408" s="25"/>
      <c r="CE408" s="25"/>
      <c r="CF408" s="25"/>
      <c r="CG408" s="25"/>
      <c r="CH408" s="25"/>
      <c r="CI408" s="25"/>
      <c r="CJ408" s="25"/>
      <c r="CK408" s="25"/>
      <c r="CL408" s="27"/>
    </row>
    <row r="409" spans="1:90" ht="10.5" customHeight="1" hidden="1">
      <c r="A409" s="23" t="s">
        <v>138</v>
      </c>
      <c r="B409" s="49">
        <v>35362</v>
      </c>
      <c r="C409" s="49" t="s">
        <v>90</v>
      </c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>
        <v>14</v>
      </c>
      <c r="Z409" s="25"/>
      <c r="AA409" s="25"/>
      <c r="AB409" s="25"/>
      <c r="AC409" s="25">
        <v>11</v>
      </c>
      <c r="AD409" s="25"/>
      <c r="AE409" s="25">
        <v>25</v>
      </c>
      <c r="AF409" s="25"/>
      <c r="AG409" s="25"/>
      <c r="AH409" s="25"/>
      <c r="AI409" s="25"/>
      <c r="AJ409" s="25"/>
      <c r="AK409" s="25"/>
      <c r="AL409" s="25"/>
      <c r="AM409" s="25">
        <v>10</v>
      </c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>
        <v>5.9</v>
      </c>
      <c r="AZ409" s="25">
        <v>9.7</v>
      </c>
      <c r="BA409" s="25"/>
      <c r="BB409" s="25">
        <v>1.5</v>
      </c>
      <c r="BC409" s="25"/>
      <c r="BD409" s="25">
        <v>4.4</v>
      </c>
      <c r="BE409" s="25">
        <v>2.1</v>
      </c>
      <c r="BF409" s="25"/>
      <c r="BG409" s="25"/>
      <c r="BH409" s="25"/>
      <c r="BI409" s="25"/>
      <c r="BJ409" s="25">
        <v>4.6</v>
      </c>
      <c r="BK409" s="25"/>
      <c r="BL409" s="25"/>
      <c r="BM409" s="25"/>
      <c r="BN409" s="25">
        <f t="shared" si="78"/>
        <v>88.2</v>
      </c>
      <c r="BO409" s="25">
        <f t="shared" si="79"/>
        <v>10</v>
      </c>
      <c r="BP409" s="25"/>
      <c r="BQ409" s="25"/>
      <c r="BR409" s="25"/>
      <c r="BS409" s="25"/>
      <c r="BT409" s="25"/>
      <c r="BU409" s="25"/>
      <c r="BV409" s="25"/>
      <c r="BW409" s="25"/>
      <c r="BX409" s="25"/>
      <c r="BY409" s="26">
        <v>117.47</v>
      </c>
      <c r="BZ409" s="26">
        <v>838.8</v>
      </c>
      <c r="CA409" s="26">
        <f t="shared" si="80"/>
        <v>721.3299999999999</v>
      </c>
      <c r="CB409" s="25"/>
      <c r="CC409" s="25"/>
      <c r="CD409" s="25"/>
      <c r="CE409" s="25"/>
      <c r="CF409" s="25"/>
      <c r="CG409" s="25"/>
      <c r="CH409" s="25"/>
      <c r="CI409" s="25"/>
      <c r="CJ409" s="25"/>
      <c r="CK409" s="25"/>
      <c r="CL409" s="27"/>
    </row>
    <row r="410" spans="1:90" ht="10.5" customHeight="1" hidden="1">
      <c r="A410" s="23" t="s">
        <v>138</v>
      </c>
      <c r="B410" s="49">
        <v>35565</v>
      </c>
      <c r="C410" s="49" t="s">
        <v>90</v>
      </c>
      <c r="D410" s="25" t="s">
        <v>141</v>
      </c>
      <c r="E410" s="25"/>
      <c r="F410" s="25">
        <v>1.3</v>
      </c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>
        <v>6.8</v>
      </c>
      <c r="Z410" s="25"/>
      <c r="AA410" s="25"/>
      <c r="AB410" s="25">
        <v>18</v>
      </c>
      <c r="AC410" s="25">
        <v>21</v>
      </c>
      <c r="AD410" s="25"/>
      <c r="AE410" s="25">
        <v>24</v>
      </c>
      <c r="AF410" s="25"/>
      <c r="AG410" s="25"/>
      <c r="AH410" s="25"/>
      <c r="AI410" s="25"/>
      <c r="AJ410" s="25"/>
      <c r="AK410" s="25"/>
      <c r="AL410" s="25"/>
      <c r="AM410" s="25">
        <v>26</v>
      </c>
      <c r="AN410" s="25"/>
      <c r="AO410" s="25"/>
      <c r="AP410" s="25"/>
      <c r="AQ410" s="25"/>
      <c r="AR410" s="25"/>
      <c r="AS410" s="25"/>
      <c r="AT410" s="25"/>
      <c r="AU410" s="25"/>
      <c r="AV410" s="25">
        <v>1.2</v>
      </c>
      <c r="AW410" s="25"/>
      <c r="AX410" s="25"/>
      <c r="AY410" s="25">
        <v>6.9</v>
      </c>
      <c r="AZ410" s="25">
        <v>13</v>
      </c>
      <c r="BA410" s="25"/>
      <c r="BB410" s="25">
        <v>1.7</v>
      </c>
      <c r="BC410" s="25"/>
      <c r="BD410" s="25">
        <v>8.1</v>
      </c>
      <c r="BE410" s="25">
        <v>1.8</v>
      </c>
      <c r="BF410" s="25"/>
      <c r="BG410" s="25"/>
      <c r="BH410" s="25"/>
      <c r="BI410" s="25"/>
      <c r="BJ410" s="25">
        <v>7</v>
      </c>
      <c r="BK410" s="25"/>
      <c r="BL410" s="25"/>
      <c r="BM410" s="25"/>
      <c r="BN410" s="25">
        <f t="shared" si="78"/>
        <v>136.8</v>
      </c>
      <c r="BO410" s="25">
        <f t="shared" si="79"/>
        <v>14</v>
      </c>
      <c r="BP410" s="25"/>
      <c r="BQ410" s="25"/>
      <c r="BR410" s="25"/>
      <c r="BS410" s="25"/>
      <c r="BT410" s="25"/>
      <c r="BU410" s="25"/>
      <c r="BV410" s="25"/>
      <c r="BW410" s="25"/>
      <c r="BX410" s="25"/>
      <c r="BY410" s="26">
        <v>117.34</v>
      </c>
      <c r="BZ410" s="26">
        <v>838.8</v>
      </c>
      <c r="CA410" s="26">
        <f t="shared" si="80"/>
        <v>721.4599999999999</v>
      </c>
      <c r="CB410" s="25"/>
      <c r="CC410" s="25"/>
      <c r="CD410" s="25">
        <v>928</v>
      </c>
      <c r="CE410" s="25">
        <v>6.56</v>
      </c>
      <c r="CF410" s="25"/>
      <c r="CG410" s="25"/>
      <c r="CH410" s="25"/>
      <c r="CI410" s="25"/>
      <c r="CJ410" s="25"/>
      <c r="CK410" s="25"/>
      <c r="CL410" s="27"/>
    </row>
    <row r="411" spans="1:90" ht="10.5" customHeight="1" hidden="1">
      <c r="A411" s="23" t="s">
        <v>138</v>
      </c>
      <c r="B411" s="49">
        <v>35643</v>
      </c>
      <c r="C411" s="49" t="s">
        <v>92</v>
      </c>
      <c r="D411" s="25"/>
      <c r="E411" s="25"/>
      <c r="F411" s="25">
        <v>1.7</v>
      </c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>
        <v>1.1</v>
      </c>
      <c r="R411" s="25"/>
      <c r="S411" s="25"/>
      <c r="T411" s="25"/>
      <c r="U411" s="25"/>
      <c r="V411" s="25"/>
      <c r="W411" s="25"/>
      <c r="X411" s="25">
        <v>1.3</v>
      </c>
      <c r="Y411" s="25">
        <v>23</v>
      </c>
      <c r="Z411" s="25">
        <v>19</v>
      </c>
      <c r="AA411" s="25"/>
      <c r="AB411" s="25"/>
      <c r="AC411" s="25">
        <v>27</v>
      </c>
      <c r="AD411" s="25">
        <v>1.4</v>
      </c>
      <c r="AE411" s="25">
        <v>24</v>
      </c>
      <c r="AF411" s="25">
        <v>1.7</v>
      </c>
      <c r="AG411" s="25"/>
      <c r="AH411" s="25"/>
      <c r="AI411" s="25"/>
      <c r="AJ411" s="25"/>
      <c r="AK411" s="25"/>
      <c r="AL411" s="25"/>
      <c r="AM411" s="25">
        <v>29</v>
      </c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>
        <v>9.8</v>
      </c>
      <c r="AZ411" s="25">
        <v>23</v>
      </c>
      <c r="BA411" s="25"/>
      <c r="BB411" s="25">
        <v>2</v>
      </c>
      <c r="BC411" s="25"/>
      <c r="BD411" s="25">
        <v>10</v>
      </c>
      <c r="BE411" s="25">
        <v>2.8</v>
      </c>
      <c r="BF411" s="25"/>
      <c r="BG411" s="25"/>
      <c r="BH411" s="25"/>
      <c r="BI411" s="25"/>
      <c r="BJ411" s="25">
        <v>17</v>
      </c>
      <c r="BK411" s="25"/>
      <c r="BL411" s="25"/>
      <c r="BM411" s="25"/>
      <c r="BN411" s="25">
        <f t="shared" si="78"/>
        <v>193.8</v>
      </c>
      <c r="BO411" s="25">
        <f t="shared" si="79"/>
        <v>16</v>
      </c>
      <c r="BP411" s="25"/>
      <c r="BQ411" s="25"/>
      <c r="BR411" s="25"/>
      <c r="BS411" s="25"/>
      <c r="BT411" s="25"/>
      <c r="BU411" s="25"/>
      <c r="BV411" s="25"/>
      <c r="BW411" s="25"/>
      <c r="BX411" s="25"/>
      <c r="BY411" s="26">
        <v>112.53</v>
      </c>
      <c r="BZ411" s="26">
        <v>838.8</v>
      </c>
      <c r="CA411" s="26">
        <f t="shared" si="80"/>
        <v>726.27</v>
      </c>
      <c r="CB411" s="25"/>
      <c r="CC411" s="25"/>
      <c r="CD411" s="25">
        <v>759</v>
      </c>
      <c r="CE411" s="25">
        <v>6.56</v>
      </c>
      <c r="CF411" s="25"/>
      <c r="CG411" s="25"/>
      <c r="CH411" s="25"/>
      <c r="CI411" s="25"/>
      <c r="CJ411" s="25"/>
      <c r="CK411" s="25"/>
      <c r="CL411" s="27"/>
    </row>
    <row r="412" spans="1:90" ht="10.5" customHeight="1" hidden="1">
      <c r="A412" s="23" t="s">
        <v>138</v>
      </c>
      <c r="B412" s="49">
        <v>35724</v>
      </c>
      <c r="C412" s="49" t="s">
        <v>92</v>
      </c>
      <c r="D412" s="25"/>
      <c r="E412" s="25"/>
      <c r="F412" s="25">
        <v>1.3</v>
      </c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>
        <v>1</v>
      </c>
      <c r="Y412" s="25">
        <v>15</v>
      </c>
      <c r="Z412" s="25">
        <v>16</v>
      </c>
      <c r="AA412" s="25"/>
      <c r="AB412" s="25"/>
      <c r="AC412" s="25">
        <v>22</v>
      </c>
      <c r="AD412" s="25">
        <v>1</v>
      </c>
      <c r="AE412" s="25">
        <v>18</v>
      </c>
      <c r="AF412" s="25">
        <v>1.4</v>
      </c>
      <c r="AG412" s="25"/>
      <c r="AH412" s="25"/>
      <c r="AI412" s="25"/>
      <c r="AJ412" s="25"/>
      <c r="AK412" s="25"/>
      <c r="AL412" s="25"/>
      <c r="AM412" s="25">
        <v>20</v>
      </c>
      <c r="AN412" s="25"/>
      <c r="AO412" s="25"/>
      <c r="AP412" s="25"/>
      <c r="AQ412" s="25"/>
      <c r="AR412" s="25"/>
      <c r="AS412" s="25" t="s">
        <v>127</v>
      </c>
      <c r="AT412" s="25"/>
      <c r="AU412" s="25"/>
      <c r="AV412" s="25"/>
      <c r="AW412" s="25"/>
      <c r="AX412" s="25"/>
      <c r="AY412" s="25">
        <v>6.8</v>
      </c>
      <c r="AZ412" s="25">
        <v>18</v>
      </c>
      <c r="BA412" s="25"/>
      <c r="BB412" s="25">
        <v>1.3</v>
      </c>
      <c r="BC412" s="25"/>
      <c r="BD412" s="25">
        <v>6.9</v>
      </c>
      <c r="BE412" s="25">
        <v>2.2</v>
      </c>
      <c r="BF412" s="25"/>
      <c r="BG412" s="25"/>
      <c r="BH412" s="25"/>
      <c r="BI412" s="25"/>
      <c r="BJ412" s="25">
        <v>7.9</v>
      </c>
      <c r="BK412" s="25"/>
      <c r="BL412" s="25"/>
      <c r="BM412" s="25"/>
      <c r="BN412" s="25">
        <f t="shared" si="78"/>
        <v>138.79999999999998</v>
      </c>
      <c r="BO412" s="25">
        <f t="shared" si="79"/>
        <v>16</v>
      </c>
      <c r="BP412" s="25"/>
      <c r="BQ412" s="25"/>
      <c r="BR412" s="25"/>
      <c r="BS412" s="25"/>
      <c r="BT412" s="25"/>
      <c r="BU412" s="25"/>
      <c r="BV412" s="25"/>
      <c r="BW412" s="25"/>
      <c r="BX412" s="25"/>
      <c r="BY412" s="26">
        <v>115.4</v>
      </c>
      <c r="BZ412" s="26">
        <v>838.8</v>
      </c>
      <c r="CA412" s="26">
        <f t="shared" si="80"/>
        <v>723.4</v>
      </c>
      <c r="CB412" s="25"/>
      <c r="CC412" s="25"/>
      <c r="CD412" s="25">
        <v>1295</v>
      </c>
      <c r="CE412" s="25">
        <v>6.5</v>
      </c>
      <c r="CF412" s="25"/>
      <c r="CG412" s="25"/>
      <c r="CH412" s="25"/>
      <c r="CI412" s="25"/>
      <c r="CJ412" s="25"/>
      <c r="CK412" s="25"/>
      <c r="CL412" s="27"/>
    </row>
    <row r="413" spans="1:90" ht="10.5" customHeight="1" hidden="1">
      <c r="A413" s="23" t="s">
        <v>138</v>
      </c>
      <c r="B413" s="49">
        <v>35948</v>
      </c>
      <c r="C413" s="49" t="s">
        <v>90</v>
      </c>
      <c r="D413" s="25"/>
      <c r="E413" s="25"/>
      <c r="F413" s="25">
        <v>2</v>
      </c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>
        <v>1.2</v>
      </c>
      <c r="Y413" s="25"/>
      <c r="Z413" s="25">
        <v>25</v>
      </c>
      <c r="AA413" s="25"/>
      <c r="AB413" s="25"/>
      <c r="AC413" s="25">
        <v>35</v>
      </c>
      <c r="AD413" s="25">
        <v>1.6</v>
      </c>
      <c r="AE413" s="25">
        <v>19</v>
      </c>
      <c r="AF413" s="25">
        <v>1.6</v>
      </c>
      <c r="AG413" s="25"/>
      <c r="AH413" s="25"/>
      <c r="AI413" s="25"/>
      <c r="AJ413" s="25"/>
      <c r="AK413" s="25"/>
      <c r="AL413" s="25"/>
      <c r="AM413" s="25">
        <v>39</v>
      </c>
      <c r="AN413" s="25"/>
      <c r="AO413" s="25"/>
      <c r="AP413" s="25"/>
      <c r="AQ413" s="25">
        <v>6</v>
      </c>
      <c r="AR413" s="25"/>
      <c r="AS413" s="25"/>
      <c r="AT413" s="25"/>
      <c r="AU413" s="25"/>
      <c r="AV413" s="25"/>
      <c r="AW413" s="25"/>
      <c r="AX413" s="25"/>
      <c r="AY413" s="25">
        <v>9</v>
      </c>
      <c r="AZ413" s="25">
        <v>43</v>
      </c>
      <c r="BA413" s="25"/>
      <c r="BB413" s="25">
        <v>1.4</v>
      </c>
      <c r="BC413" s="25"/>
      <c r="BD413" s="25">
        <v>12</v>
      </c>
      <c r="BE413" s="25"/>
      <c r="BF413" s="25"/>
      <c r="BG413" s="25"/>
      <c r="BH413" s="25"/>
      <c r="BI413" s="25"/>
      <c r="BJ413" s="25">
        <v>8.8</v>
      </c>
      <c r="BK413" s="25"/>
      <c r="BL413" s="25"/>
      <c r="BM413" s="25"/>
      <c r="BN413" s="25">
        <f t="shared" si="78"/>
        <v>204.6</v>
      </c>
      <c r="BO413" s="25">
        <f t="shared" si="79"/>
        <v>14</v>
      </c>
      <c r="BP413" s="25"/>
      <c r="BQ413" s="25"/>
      <c r="BR413" s="25"/>
      <c r="BS413" s="25"/>
      <c r="BT413" s="25"/>
      <c r="BU413" s="25"/>
      <c r="BV413" s="25"/>
      <c r="BW413" s="25"/>
      <c r="BX413" s="25"/>
      <c r="BY413" s="26">
        <v>114.38</v>
      </c>
      <c r="BZ413" s="26">
        <v>838.8</v>
      </c>
      <c r="CA413" s="26">
        <f t="shared" si="80"/>
        <v>724.42</v>
      </c>
      <c r="CB413" s="25"/>
      <c r="CC413" s="25"/>
      <c r="CD413" s="25">
        <v>1424</v>
      </c>
      <c r="CE413" s="25">
        <v>6.46</v>
      </c>
      <c r="CF413" s="25"/>
      <c r="CG413" s="25"/>
      <c r="CH413" s="25"/>
      <c r="CI413" s="25"/>
      <c r="CJ413" s="25"/>
      <c r="CK413" s="25"/>
      <c r="CL413" s="27"/>
    </row>
    <row r="414" spans="1:90" ht="10.5" customHeight="1" hidden="1">
      <c r="A414" s="23" t="s">
        <v>138</v>
      </c>
      <c r="B414" s="49">
        <v>36123</v>
      </c>
      <c r="C414" s="49" t="s">
        <v>94</v>
      </c>
      <c r="D414" s="25"/>
      <c r="E414" s="25"/>
      <c r="F414" s="25">
        <v>1.2</v>
      </c>
      <c r="G414" s="25"/>
      <c r="H414" s="25"/>
      <c r="I414" s="25"/>
      <c r="J414" s="25"/>
      <c r="K414" s="25"/>
      <c r="L414" s="25"/>
      <c r="M414" s="25"/>
      <c r="N414" s="25"/>
      <c r="O414" s="25">
        <v>0.6</v>
      </c>
      <c r="P414" s="25"/>
      <c r="Q414" s="25"/>
      <c r="R414" s="25"/>
      <c r="S414" s="25"/>
      <c r="T414" s="25"/>
      <c r="U414" s="25"/>
      <c r="V414" s="25"/>
      <c r="W414" s="25"/>
      <c r="X414" s="25">
        <v>1</v>
      </c>
      <c r="Y414" s="25">
        <v>12</v>
      </c>
      <c r="Z414" s="25">
        <v>17</v>
      </c>
      <c r="AA414" s="25"/>
      <c r="AB414" s="25"/>
      <c r="AC414" s="25">
        <v>28</v>
      </c>
      <c r="AD414" s="25">
        <v>0.97</v>
      </c>
      <c r="AE414" s="25">
        <v>20</v>
      </c>
      <c r="AF414" s="25">
        <v>1.5</v>
      </c>
      <c r="AG414" s="25"/>
      <c r="AH414" s="25"/>
      <c r="AI414" s="25"/>
      <c r="AJ414" s="25"/>
      <c r="AK414" s="25"/>
      <c r="AL414" s="25"/>
      <c r="AM414" s="25">
        <v>22</v>
      </c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>
        <v>5.5</v>
      </c>
      <c r="AZ414" s="25">
        <v>61</v>
      </c>
      <c r="BA414" s="25"/>
      <c r="BB414" s="25"/>
      <c r="BC414" s="25"/>
      <c r="BD414" s="25">
        <v>7.6</v>
      </c>
      <c r="BE414" s="25"/>
      <c r="BF414" s="25"/>
      <c r="BG414" s="25"/>
      <c r="BH414" s="25"/>
      <c r="BI414" s="25"/>
      <c r="BJ414" s="25">
        <v>10</v>
      </c>
      <c r="BK414" s="25"/>
      <c r="BL414" s="25"/>
      <c r="BM414" s="25"/>
      <c r="BN414" s="25">
        <f t="shared" si="78"/>
        <v>188.36999999999998</v>
      </c>
      <c r="BO414" s="25">
        <f t="shared" si="79"/>
        <v>14</v>
      </c>
      <c r="BP414" s="25" t="s">
        <v>91</v>
      </c>
      <c r="BQ414" s="25" t="s">
        <v>91</v>
      </c>
      <c r="BR414" s="25" t="s">
        <v>91</v>
      </c>
      <c r="BS414" s="25" t="s">
        <v>91</v>
      </c>
      <c r="BT414" s="25">
        <v>0.67</v>
      </c>
      <c r="BU414" s="25" t="s">
        <v>91</v>
      </c>
      <c r="BV414" s="25">
        <v>0.31</v>
      </c>
      <c r="BW414" s="25" t="s">
        <v>91</v>
      </c>
      <c r="BX414" s="25" t="s">
        <v>91</v>
      </c>
      <c r="BY414" s="26">
        <v>115.35</v>
      </c>
      <c r="BZ414" s="26">
        <v>838.8</v>
      </c>
      <c r="CA414" s="26">
        <f t="shared" si="80"/>
        <v>723.4499999999999</v>
      </c>
      <c r="CB414" s="25"/>
      <c r="CC414" s="25"/>
      <c r="CD414" s="25">
        <v>1523</v>
      </c>
      <c r="CE414" s="25">
        <v>6.57</v>
      </c>
      <c r="CF414" s="25"/>
      <c r="CG414" s="25"/>
      <c r="CH414" s="25"/>
      <c r="CI414" s="25"/>
      <c r="CJ414" s="25"/>
      <c r="CK414" s="25"/>
      <c r="CL414" s="27"/>
    </row>
    <row r="415" spans="1:90" ht="10.5" customHeight="1">
      <c r="A415" s="23" t="s">
        <v>138</v>
      </c>
      <c r="B415" s="49">
        <v>36398</v>
      </c>
      <c r="C415" s="49" t="s">
        <v>103</v>
      </c>
      <c r="D415" s="25"/>
      <c r="E415" s="25"/>
      <c r="F415" s="25">
        <v>1.1</v>
      </c>
      <c r="G415" s="25"/>
      <c r="H415" s="25"/>
      <c r="I415" s="25"/>
      <c r="J415" s="25"/>
      <c r="K415" s="25"/>
      <c r="L415" s="25"/>
      <c r="M415" s="25"/>
      <c r="N415" s="25">
        <v>0.3</v>
      </c>
      <c r="O415" s="25">
        <v>1.6</v>
      </c>
      <c r="P415" s="25"/>
      <c r="Q415" s="25"/>
      <c r="R415" s="25"/>
      <c r="S415" s="25"/>
      <c r="T415" s="25"/>
      <c r="U415" s="25"/>
      <c r="V415" s="25"/>
      <c r="W415" s="25"/>
      <c r="X415" s="25">
        <v>1.5</v>
      </c>
      <c r="Y415" s="25">
        <v>3.7</v>
      </c>
      <c r="Z415" s="25">
        <v>18</v>
      </c>
      <c r="AA415" s="25">
        <v>0.3</v>
      </c>
      <c r="AB415" s="25">
        <v>0.7</v>
      </c>
      <c r="AC415" s="25">
        <v>25</v>
      </c>
      <c r="AD415" s="25">
        <v>1.8</v>
      </c>
      <c r="AE415" s="25">
        <v>24</v>
      </c>
      <c r="AF415" s="25">
        <v>1.4</v>
      </c>
      <c r="AG415" s="25"/>
      <c r="AH415" s="25"/>
      <c r="AI415" s="25"/>
      <c r="AJ415" s="25"/>
      <c r="AK415" s="25"/>
      <c r="AL415" s="25"/>
      <c r="AM415" s="25">
        <v>27</v>
      </c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>
        <v>4.4</v>
      </c>
      <c r="AZ415" s="25">
        <v>24</v>
      </c>
      <c r="BA415" s="25"/>
      <c r="BB415" s="25">
        <v>0.2</v>
      </c>
      <c r="BC415" s="25"/>
      <c r="BD415" s="25">
        <v>8.6</v>
      </c>
      <c r="BE415" s="25">
        <v>0.5</v>
      </c>
      <c r="BF415" s="25"/>
      <c r="BG415" s="25"/>
      <c r="BH415" s="25"/>
      <c r="BI415" s="25"/>
      <c r="BJ415" s="25">
        <v>16</v>
      </c>
      <c r="BK415" s="25"/>
      <c r="BL415" s="25"/>
      <c r="BM415" s="25"/>
      <c r="BN415" s="25">
        <f>IF(COUNTA(A415)=1,IF(SUM(D415:BM415)=0,"ND",SUM(D415:BM415))," ")</f>
        <v>160.1</v>
      </c>
      <c r="BO415" s="25">
        <f>COUNTA(D415:BM415)</f>
        <v>19</v>
      </c>
      <c r="BP415" s="25" t="s">
        <v>104</v>
      </c>
      <c r="BQ415" s="25" t="s">
        <v>115</v>
      </c>
      <c r="BR415" s="25">
        <v>0.51</v>
      </c>
      <c r="BS415" s="25" t="s">
        <v>106</v>
      </c>
      <c r="BT415" s="25">
        <v>1.2</v>
      </c>
      <c r="BU415" s="25">
        <v>1.8</v>
      </c>
      <c r="BV415" s="25">
        <v>0.65</v>
      </c>
      <c r="BW415" s="25" t="s">
        <v>107</v>
      </c>
      <c r="BX415" s="25">
        <v>0.012</v>
      </c>
      <c r="BY415" s="26">
        <v>114.93</v>
      </c>
      <c r="BZ415" s="26">
        <v>838.8</v>
      </c>
      <c r="CA415" s="26">
        <f>+BZ415-BY415</f>
        <v>723.8699999999999</v>
      </c>
      <c r="CB415" s="25">
        <v>1.2</v>
      </c>
      <c r="CC415" s="25">
        <v>4.9</v>
      </c>
      <c r="CD415" s="25">
        <v>1412</v>
      </c>
      <c r="CE415" s="25">
        <v>6.59</v>
      </c>
      <c r="CF415" s="25"/>
      <c r="CG415" s="25"/>
      <c r="CH415" s="25"/>
      <c r="CI415" s="25"/>
      <c r="CJ415" s="25"/>
      <c r="CK415" s="25"/>
      <c r="CL415" s="27"/>
    </row>
    <row r="416" spans="1:90" ht="10.5" customHeight="1">
      <c r="A416" s="23" t="s">
        <v>138</v>
      </c>
      <c r="B416" s="49">
        <v>36497</v>
      </c>
      <c r="C416" s="49" t="s">
        <v>112</v>
      </c>
      <c r="D416" s="25"/>
      <c r="E416" s="25"/>
      <c r="F416" s="25">
        <v>0.8</v>
      </c>
      <c r="G416" s="25"/>
      <c r="H416" s="25"/>
      <c r="I416" s="25"/>
      <c r="J416" s="25"/>
      <c r="K416" s="25"/>
      <c r="L416" s="25"/>
      <c r="M416" s="25"/>
      <c r="N416" s="25">
        <v>0.2</v>
      </c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>
        <v>1</v>
      </c>
      <c r="Z416" s="25">
        <v>18</v>
      </c>
      <c r="AA416" s="25">
        <v>0.2</v>
      </c>
      <c r="AB416" s="25">
        <v>0.7</v>
      </c>
      <c r="AC416" s="25">
        <v>25</v>
      </c>
      <c r="AD416" s="25">
        <v>1.6</v>
      </c>
      <c r="AE416" s="25">
        <v>26</v>
      </c>
      <c r="AF416" s="25">
        <v>1.1</v>
      </c>
      <c r="AG416" s="25"/>
      <c r="AH416" s="25"/>
      <c r="AI416" s="25"/>
      <c r="AJ416" s="25"/>
      <c r="AK416" s="25"/>
      <c r="AL416" s="25"/>
      <c r="AM416" s="25">
        <v>25</v>
      </c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>
        <v>5.4</v>
      </c>
      <c r="AZ416" s="25">
        <v>22</v>
      </c>
      <c r="BA416" s="25"/>
      <c r="BB416" s="25"/>
      <c r="BC416" s="25"/>
      <c r="BD416" s="25">
        <v>8.1</v>
      </c>
      <c r="BE416" s="25"/>
      <c r="BF416" s="25"/>
      <c r="BG416" s="25"/>
      <c r="BH416" s="25"/>
      <c r="BI416" s="25"/>
      <c r="BJ416" s="25">
        <v>15</v>
      </c>
      <c r="BK416" s="25"/>
      <c r="BL416" s="25"/>
      <c r="BM416" s="25"/>
      <c r="BN416" s="25">
        <f>IF(COUNTA(A416)=1,IF(SUM(D416:BM416)=0,"ND",SUM(D416:BM416))," ")</f>
        <v>150.1</v>
      </c>
      <c r="BO416" s="25">
        <f>COUNTA(D416:BM416)</f>
        <v>15</v>
      </c>
      <c r="BP416" s="25"/>
      <c r="BQ416" s="25"/>
      <c r="BR416" s="25"/>
      <c r="BS416" s="25"/>
      <c r="BT416" s="25"/>
      <c r="BU416" s="25"/>
      <c r="BV416" s="25"/>
      <c r="BW416" s="25"/>
      <c r="BX416" s="25"/>
      <c r="BY416" s="26">
        <v>116.07</v>
      </c>
      <c r="BZ416" s="26">
        <v>838.8</v>
      </c>
      <c r="CA416" s="26">
        <f>+BZ416-BY416</f>
        <v>722.73</v>
      </c>
      <c r="CB416" s="25">
        <v>0.3</v>
      </c>
      <c r="CC416" s="25">
        <v>7.2</v>
      </c>
      <c r="CD416" s="25">
        <v>853</v>
      </c>
      <c r="CE416" s="25">
        <v>6.19</v>
      </c>
      <c r="CF416" s="25"/>
      <c r="CG416" s="25"/>
      <c r="CH416" s="25"/>
      <c r="CI416" s="25"/>
      <c r="CJ416" s="25"/>
      <c r="CK416" s="25"/>
      <c r="CL416" s="27"/>
    </row>
    <row r="417" spans="1:90" ht="10.5" customHeight="1">
      <c r="A417" s="23" t="s">
        <v>138</v>
      </c>
      <c r="B417" s="49">
        <v>36627</v>
      </c>
      <c r="C417" s="49" t="s">
        <v>112</v>
      </c>
      <c r="D417" s="25"/>
      <c r="E417" s="25"/>
      <c r="F417" s="25">
        <v>1.4</v>
      </c>
      <c r="G417" s="25"/>
      <c r="H417" s="25"/>
      <c r="I417" s="25"/>
      <c r="J417" s="25"/>
      <c r="K417" s="25"/>
      <c r="L417" s="25"/>
      <c r="M417" s="25"/>
      <c r="N417" s="25">
        <v>0.2</v>
      </c>
      <c r="O417" s="25">
        <v>2</v>
      </c>
      <c r="P417" s="25"/>
      <c r="Q417" s="25"/>
      <c r="R417" s="25"/>
      <c r="S417" s="25"/>
      <c r="T417" s="25"/>
      <c r="U417" s="25"/>
      <c r="V417" s="25"/>
      <c r="W417" s="25"/>
      <c r="X417" s="25">
        <v>1.3</v>
      </c>
      <c r="Y417" s="25">
        <v>1.4</v>
      </c>
      <c r="Z417" s="25">
        <v>22</v>
      </c>
      <c r="AA417" s="25">
        <v>0.7</v>
      </c>
      <c r="AB417" s="25">
        <v>0.8</v>
      </c>
      <c r="AC417" s="25">
        <v>40</v>
      </c>
      <c r="AD417" s="25">
        <v>1.6</v>
      </c>
      <c r="AE417" s="25">
        <v>21</v>
      </c>
      <c r="AF417" s="25">
        <v>1.4</v>
      </c>
      <c r="AG417" s="25"/>
      <c r="AH417" s="25"/>
      <c r="AI417" s="25"/>
      <c r="AJ417" s="25"/>
      <c r="AK417" s="25"/>
      <c r="AL417" s="25"/>
      <c r="AM417" s="25">
        <v>33</v>
      </c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>
        <v>3.3</v>
      </c>
      <c r="AZ417" s="25">
        <v>23</v>
      </c>
      <c r="BA417" s="25"/>
      <c r="BB417" s="25"/>
      <c r="BC417" s="25"/>
      <c r="BD417" s="25">
        <v>8.2</v>
      </c>
      <c r="BE417" s="25"/>
      <c r="BF417" s="25"/>
      <c r="BG417" s="25"/>
      <c r="BH417" s="25"/>
      <c r="BI417" s="25"/>
      <c r="BJ417" s="25">
        <v>19</v>
      </c>
      <c r="BK417" s="25"/>
      <c r="BL417" s="25"/>
      <c r="BM417" s="25"/>
      <c r="BN417" s="25">
        <f>IF(COUNTA(A417)=1,IF(SUM(D417:BM417)=0,"ND",SUM(D417:BM417))," ")</f>
        <v>180.29999999999998</v>
      </c>
      <c r="BO417" s="25">
        <f>COUNTA(D417:BM417)</f>
        <v>17</v>
      </c>
      <c r="BP417" s="25"/>
      <c r="BQ417" s="25"/>
      <c r="BR417" s="25"/>
      <c r="BS417" s="25"/>
      <c r="BT417" s="25"/>
      <c r="BU417" s="25"/>
      <c r="BV417" s="25"/>
      <c r="BW417" s="25"/>
      <c r="BX417" s="25"/>
      <c r="BY417" s="26">
        <v>117.28</v>
      </c>
      <c r="BZ417" s="26">
        <v>838.8</v>
      </c>
      <c r="CA417" s="26">
        <f>+BZ417-BY417</f>
        <v>721.52</v>
      </c>
      <c r="CB417" s="25">
        <v>0.9</v>
      </c>
      <c r="CC417" s="25">
        <v>12.3</v>
      </c>
      <c r="CD417" s="25">
        <v>894</v>
      </c>
      <c r="CE417" s="25">
        <v>6.75</v>
      </c>
      <c r="CF417" s="25"/>
      <c r="CG417" s="25"/>
      <c r="CH417" s="25"/>
      <c r="CI417" s="25"/>
      <c r="CJ417" s="25"/>
      <c r="CK417" s="25"/>
      <c r="CL417" s="27"/>
    </row>
    <row r="418" spans="1:90" ht="10.5" customHeight="1">
      <c r="A418" s="23" t="s">
        <v>138</v>
      </c>
      <c r="B418" s="49">
        <v>36767</v>
      </c>
      <c r="C418" s="49" t="s">
        <v>112</v>
      </c>
      <c r="D418" s="25"/>
      <c r="E418" s="25"/>
      <c r="F418" s="25">
        <v>0.6</v>
      </c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>
        <v>0.6</v>
      </c>
      <c r="Z418" s="25">
        <v>6.5</v>
      </c>
      <c r="AA418" s="25"/>
      <c r="AB418" s="25"/>
      <c r="AC418" s="25">
        <v>14</v>
      </c>
      <c r="AD418" s="25">
        <v>0.7</v>
      </c>
      <c r="AE418" s="25">
        <v>6.3</v>
      </c>
      <c r="AF418" s="25">
        <v>0.7</v>
      </c>
      <c r="AG418" s="25"/>
      <c r="AH418" s="25"/>
      <c r="AI418" s="25"/>
      <c r="AJ418" s="25"/>
      <c r="AK418" s="25"/>
      <c r="AL418" s="25"/>
      <c r="AM418" s="25">
        <v>9.1</v>
      </c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>
        <v>1.8</v>
      </c>
      <c r="AZ418" s="25">
        <v>13</v>
      </c>
      <c r="BA418" s="25"/>
      <c r="BB418" s="25"/>
      <c r="BC418" s="25"/>
      <c r="BD418" s="25"/>
      <c r="BE418" s="25"/>
      <c r="BF418" s="25"/>
      <c r="BG418" s="25"/>
      <c r="BH418" s="25"/>
      <c r="BI418" s="25"/>
      <c r="BJ418" s="25">
        <v>3.9</v>
      </c>
      <c r="BK418" s="25"/>
      <c r="BL418" s="25"/>
      <c r="BM418" s="25"/>
      <c r="BN418" s="25">
        <f>IF(COUNTA(A418)=1,IF(SUM(D418:BM418)=0,"ND",SUM(D418:BM418))," ")</f>
        <v>57.199999999999996</v>
      </c>
      <c r="BO418" s="25">
        <f>COUNTA(D418:BM418)</f>
        <v>11</v>
      </c>
      <c r="BP418" s="25" t="s">
        <v>170</v>
      </c>
      <c r="BQ418" s="25">
        <v>0.12</v>
      </c>
      <c r="BR418" s="25" t="s">
        <v>172</v>
      </c>
      <c r="BS418" s="25" t="s">
        <v>106</v>
      </c>
      <c r="BT418" s="25">
        <v>1.1</v>
      </c>
      <c r="BU418" s="25" t="s">
        <v>170</v>
      </c>
      <c r="BV418" s="25">
        <v>0.96</v>
      </c>
      <c r="BW418" s="25" t="s">
        <v>107</v>
      </c>
      <c r="BX418" s="25">
        <v>0.016</v>
      </c>
      <c r="BY418" s="8">
        <v>115.1</v>
      </c>
      <c r="BZ418" s="26">
        <v>838.8</v>
      </c>
      <c r="CA418" s="26">
        <f>+BZ418-BY418</f>
        <v>723.6999999999999</v>
      </c>
      <c r="CB418" s="9">
        <v>0.7</v>
      </c>
      <c r="CC418" s="10">
        <v>14.7</v>
      </c>
      <c r="CD418" s="10">
        <v>942</v>
      </c>
      <c r="CE418" s="9">
        <v>6.16</v>
      </c>
      <c r="CF418" s="25">
        <v>6.7</v>
      </c>
      <c r="CG418" s="25">
        <v>660</v>
      </c>
      <c r="CH418" s="25">
        <v>61</v>
      </c>
      <c r="CI418" s="25">
        <v>50</v>
      </c>
      <c r="CJ418" s="25" t="s">
        <v>121</v>
      </c>
      <c r="CK418" s="25">
        <v>0.97</v>
      </c>
      <c r="CL418" s="27">
        <v>0.16</v>
      </c>
    </row>
    <row r="419" spans="1:90" ht="10.5" customHeight="1">
      <c r="A419" s="23" t="s">
        <v>138</v>
      </c>
      <c r="B419" s="49">
        <v>36823</v>
      </c>
      <c r="C419" s="49" t="s">
        <v>112</v>
      </c>
      <c r="D419" s="25"/>
      <c r="E419" s="25"/>
      <c r="F419" s="25">
        <v>0.3</v>
      </c>
      <c r="G419" s="25"/>
      <c r="H419" s="25"/>
      <c r="I419" s="25"/>
      <c r="J419" s="25"/>
      <c r="K419" s="25"/>
      <c r="L419" s="25"/>
      <c r="M419" s="25"/>
      <c r="N419" s="25"/>
      <c r="O419" s="25">
        <v>0.7</v>
      </c>
      <c r="P419" s="25"/>
      <c r="Q419" s="25"/>
      <c r="R419" s="25"/>
      <c r="S419" s="25"/>
      <c r="T419" s="25"/>
      <c r="U419" s="25"/>
      <c r="V419" s="25"/>
      <c r="W419" s="25"/>
      <c r="X419" s="25">
        <v>0.4</v>
      </c>
      <c r="Y419" s="25">
        <v>0.7</v>
      </c>
      <c r="Z419" s="25">
        <v>6.8</v>
      </c>
      <c r="AA419" s="25"/>
      <c r="AB419" s="25"/>
      <c r="AC419" s="25">
        <v>12</v>
      </c>
      <c r="AD419" s="25">
        <v>0.6</v>
      </c>
      <c r="AE419" s="25">
        <v>9.6</v>
      </c>
      <c r="AF419" s="25">
        <v>0.5</v>
      </c>
      <c r="AG419" s="25"/>
      <c r="AH419" s="25"/>
      <c r="AI419" s="25"/>
      <c r="AJ419" s="25"/>
      <c r="AK419" s="25"/>
      <c r="AL419" s="25"/>
      <c r="AM419" s="25">
        <v>12</v>
      </c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>
        <v>1.3</v>
      </c>
      <c r="AZ419" s="25"/>
      <c r="BA419" s="25"/>
      <c r="BB419" s="25"/>
      <c r="BC419" s="25"/>
      <c r="BD419" s="25">
        <v>3</v>
      </c>
      <c r="BE419" s="25"/>
      <c r="BF419" s="25"/>
      <c r="BG419" s="25"/>
      <c r="BH419" s="25"/>
      <c r="BI419" s="25"/>
      <c r="BJ419" s="25">
        <v>4.6</v>
      </c>
      <c r="BK419" s="25"/>
      <c r="BL419" s="25"/>
      <c r="BM419" s="25"/>
      <c r="BN419" s="25">
        <f>IF(COUNTA(A419)=1,IF(SUM(D419:BM419)=0,"ND",SUM(D419:BM419))," ")</f>
        <v>52.5</v>
      </c>
      <c r="BO419" s="25">
        <f>COUNTA(D419:BM419)</f>
        <v>13</v>
      </c>
      <c r="BP419" s="25"/>
      <c r="BQ419" s="25"/>
      <c r="BR419" s="25"/>
      <c r="BS419" s="25"/>
      <c r="BT419" s="25"/>
      <c r="BU419" s="25"/>
      <c r="BV419" s="25"/>
      <c r="BW419" s="25"/>
      <c r="BX419" s="25"/>
      <c r="BY419" s="8">
        <v>118.83</v>
      </c>
      <c r="BZ419" s="26">
        <v>838.8</v>
      </c>
      <c r="CA419" s="26">
        <f>+BZ419-BY419</f>
        <v>719.9699999999999</v>
      </c>
      <c r="CB419" s="9">
        <v>0.7</v>
      </c>
      <c r="CC419" s="10">
        <v>12.2</v>
      </c>
      <c r="CD419" s="10">
        <v>1060</v>
      </c>
      <c r="CE419" s="9">
        <v>6.56</v>
      </c>
      <c r="CF419" s="25"/>
      <c r="CG419" s="25"/>
      <c r="CH419" s="25"/>
      <c r="CI419" s="25"/>
      <c r="CJ419" s="25"/>
      <c r="CK419" s="25"/>
      <c r="CL419" s="27"/>
    </row>
    <row r="420" spans="1:90" ht="10.5" customHeight="1">
      <c r="A420" s="23"/>
      <c r="B420" s="49"/>
      <c r="C420" s="49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6"/>
      <c r="BZ420" s="26"/>
      <c r="CA420" s="26"/>
      <c r="CB420" s="25"/>
      <c r="CC420" s="25"/>
      <c r="CD420" s="25"/>
      <c r="CE420" s="25"/>
      <c r="CF420" s="25"/>
      <c r="CG420" s="25"/>
      <c r="CH420" s="25"/>
      <c r="CI420" s="25"/>
      <c r="CJ420" s="25"/>
      <c r="CK420" s="25"/>
      <c r="CL420" s="27"/>
    </row>
    <row r="421" spans="1:90" ht="10.5" customHeight="1">
      <c r="A421" s="23"/>
      <c r="B421" s="49"/>
      <c r="C421" s="49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  <c r="BA421" s="25"/>
      <c r="BB421" s="25"/>
      <c r="BC421" s="25"/>
      <c r="BD421" s="25"/>
      <c r="BE421" s="25"/>
      <c r="BF421" s="25"/>
      <c r="BG421" s="25"/>
      <c r="BH421" s="25"/>
      <c r="BI421" s="25"/>
      <c r="BJ421" s="25"/>
      <c r="BK421" s="25"/>
      <c r="BL421" s="25"/>
      <c r="BM421" s="25"/>
      <c r="BN421" s="25"/>
      <c r="BO421" s="25"/>
      <c r="BP421" s="25"/>
      <c r="BQ421" s="25"/>
      <c r="BR421" s="25"/>
      <c r="BS421" s="25"/>
      <c r="BT421" s="25"/>
      <c r="BU421" s="25"/>
      <c r="BV421" s="25"/>
      <c r="BW421" s="25"/>
      <c r="BX421" s="25"/>
      <c r="BY421" s="26"/>
      <c r="BZ421" s="26"/>
      <c r="CA421" s="26"/>
      <c r="CB421" s="25"/>
      <c r="CC421" s="25"/>
      <c r="CD421" s="25"/>
      <c r="CE421" s="25"/>
      <c r="CF421" s="25"/>
      <c r="CG421" s="25"/>
      <c r="CH421" s="25"/>
      <c r="CI421" s="25"/>
      <c r="CJ421" s="25"/>
      <c r="CK421" s="25"/>
      <c r="CL421" s="27"/>
    </row>
    <row r="422" spans="1:90" ht="10.5" customHeight="1" hidden="1">
      <c r="A422" s="23" t="s">
        <v>142</v>
      </c>
      <c r="B422" s="49">
        <v>34821</v>
      </c>
      <c r="C422" s="49" t="s">
        <v>90</v>
      </c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>
        <v>1.3</v>
      </c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  <c r="BA422" s="25">
        <v>1.1</v>
      </c>
      <c r="BB422" s="25"/>
      <c r="BC422" s="25"/>
      <c r="BD422" s="25"/>
      <c r="BE422" s="25">
        <v>1.4</v>
      </c>
      <c r="BF422" s="25"/>
      <c r="BG422" s="25"/>
      <c r="BH422" s="25"/>
      <c r="BI422" s="25"/>
      <c r="BJ422" s="25"/>
      <c r="BK422" s="25"/>
      <c r="BL422" s="25"/>
      <c r="BM422" s="25"/>
      <c r="BN422" s="25">
        <f aca="true" t="shared" si="81" ref="BN422:BN461">IF(COUNTA(A422)=1,IF(SUM(D422:BM422)=0,"ND",SUM(D422:BM422))," ")</f>
        <v>3.8000000000000003</v>
      </c>
      <c r="BO422" s="25">
        <f aca="true" t="shared" si="82" ref="BO422:BO432">COUNTA(D422:BM422)</f>
        <v>3</v>
      </c>
      <c r="BP422" s="25"/>
      <c r="BQ422" s="25"/>
      <c r="BR422" s="25"/>
      <c r="BS422" s="25"/>
      <c r="BT422" s="25"/>
      <c r="BU422" s="25"/>
      <c r="BV422" s="25"/>
      <c r="BW422" s="25"/>
      <c r="BX422" s="25"/>
      <c r="BY422" s="26">
        <v>118.87</v>
      </c>
      <c r="BZ422" s="26">
        <v>841.2</v>
      </c>
      <c r="CA422" s="26">
        <f t="shared" si="80"/>
        <v>722.33</v>
      </c>
      <c r="CB422" s="25"/>
      <c r="CC422" s="25"/>
      <c r="CD422" s="25"/>
      <c r="CE422" s="25"/>
      <c r="CF422" s="25"/>
      <c r="CG422" s="25"/>
      <c r="CH422" s="25"/>
      <c r="CI422" s="25"/>
      <c r="CJ422" s="25"/>
      <c r="CK422" s="25"/>
      <c r="CL422" s="27"/>
    </row>
    <row r="423" spans="1:90" ht="10.5" customHeight="1" hidden="1">
      <c r="A423" s="23" t="s">
        <v>142</v>
      </c>
      <c r="B423" s="49">
        <v>34900</v>
      </c>
      <c r="C423" s="49" t="s">
        <v>90</v>
      </c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>
        <v>1.3</v>
      </c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  <c r="BB423" s="25"/>
      <c r="BC423" s="25"/>
      <c r="BD423" s="25"/>
      <c r="BE423" s="25"/>
      <c r="BF423" s="25"/>
      <c r="BG423" s="25"/>
      <c r="BH423" s="25"/>
      <c r="BI423" s="25"/>
      <c r="BJ423" s="25"/>
      <c r="BK423" s="25"/>
      <c r="BL423" s="25"/>
      <c r="BM423" s="25"/>
      <c r="BN423" s="25">
        <f t="shared" si="81"/>
        <v>1.3</v>
      </c>
      <c r="BO423" s="25">
        <f t="shared" si="82"/>
        <v>1</v>
      </c>
      <c r="BP423" s="25" t="s">
        <v>91</v>
      </c>
      <c r="BQ423" s="25" t="s">
        <v>91</v>
      </c>
      <c r="BR423" s="25" t="s">
        <v>91</v>
      </c>
      <c r="BS423" s="25" t="s">
        <v>91</v>
      </c>
      <c r="BT423" s="25">
        <v>0.07</v>
      </c>
      <c r="BU423" s="25" t="s">
        <v>91</v>
      </c>
      <c r="BV423" s="25">
        <v>0.004</v>
      </c>
      <c r="BW423" s="25" t="s">
        <v>91</v>
      </c>
      <c r="BX423" s="25">
        <v>0.006</v>
      </c>
      <c r="BY423" s="26">
        <v>118.1</v>
      </c>
      <c r="BZ423" s="26">
        <v>841.2</v>
      </c>
      <c r="CA423" s="26">
        <f t="shared" si="80"/>
        <v>723.1</v>
      </c>
      <c r="CB423" s="25"/>
      <c r="CC423" s="25"/>
      <c r="CD423" s="25"/>
      <c r="CE423" s="25"/>
      <c r="CF423" s="25"/>
      <c r="CG423" s="25"/>
      <c r="CH423" s="25"/>
      <c r="CI423" s="25"/>
      <c r="CJ423" s="25"/>
      <c r="CK423" s="25"/>
      <c r="CL423" s="27"/>
    </row>
    <row r="424" spans="1:90" ht="10.5" customHeight="1" hidden="1">
      <c r="A424" s="23" t="s">
        <v>142</v>
      </c>
      <c r="B424" s="49">
        <v>35002</v>
      </c>
      <c r="C424" s="49" t="s">
        <v>90</v>
      </c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 t="str">
        <f t="shared" si="81"/>
        <v>ND</v>
      </c>
      <c r="BO424" s="25">
        <f t="shared" si="82"/>
        <v>0</v>
      </c>
      <c r="BP424" s="25"/>
      <c r="BQ424" s="25"/>
      <c r="BR424" s="25"/>
      <c r="BS424" s="25"/>
      <c r="BT424" s="25"/>
      <c r="BU424" s="25"/>
      <c r="BV424" s="25"/>
      <c r="BW424" s="25"/>
      <c r="BX424" s="25"/>
      <c r="BY424" s="26">
        <v>118.34</v>
      </c>
      <c r="BZ424" s="26">
        <v>841.2</v>
      </c>
      <c r="CA424" s="26">
        <f t="shared" si="80"/>
        <v>722.86</v>
      </c>
      <c r="CB424" s="25"/>
      <c r="CC424" s="25"/>
      <c r="CD424" s="25"/>
      <c r="CE424" s="25"/>
      <c r="CF424" s="25"/>
      <c r="CG424" s="25"/>
      <c r="CH424" s="25"/>
      <c r="CI424" s="25"/>
      <c r="CJ424" s="25"/>
      <c r="CK424" s="25"/>
      <c r="CL424" s="27"/>
    </row>
    <row r="425" spans="1:90" ht="10.5" customHeight="1" hidden="1">
      <c r="A425" s="23" t="s">
        <v>142</v>
      </c>
      <c r="B425" s="49">
        <v>35180</v>
      </c>
      <c r="C425" s="49" t="s">
        <v>90</v>
      </c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>
        <v>2</v>
      </c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  <c r="BA425" s="25"/>
      <c r="BB425" s="25"/>
      <c r="BC425" s="25"/>
      <c r="BD425" s="25"/>
      <c r="BE425" s="25"/>
      <c r="BF425" s="25"/>
      <c r="BG425" s="25"/>
      <c r="BH425" s="25"/>
      <c r="BI425" s="25"/>
      <c r="BJ425" s="25"/>
      <c r="BK425" s="25"/>
      <c r="BL425" s="25"/>
      <c r="BM425" s="25"/>
      <c r="BN425" s="25">
        <f t="shared" si="81"/>
        <v>2</v>
      </c>
      <c r="BO425" s="25">
        <f t="shared" si="82"/>
        <v>1</v>
      </c>
      <c r="BP425" s="25"/>
      <c r="BQ425" s="25"/>
      <c r="BR425" s="25"/>
      <c r="BS425" s="25"/>
      <c r="BT425" s="25"/>
      <c r="BU425" s="25"/>
      <c r="BV425" s="25"/>
      <c r="BW425" s="25"/>
      <c r="BX425" s="25"/>
      <c r="BY425" s="26">
        <v>118.99</v>
      </c>
      <c r="BZ425" s="26">
        <v>841.2</v>
      </c>
      <c r="CA425" s="26">
        <f t="shared" si="80"/>
        <v>722.21</v>
      </c>
      <c r="CB425" s="25"/>
      <c r="CC425" s="25"/>
      <c r="CD425" s="25"/>
      <c r="CE425" s="25"/>
      <c r="CF425" s="25"/>
      <c r="CG425" s="25"/>
      <c r="CH425" s="25"/>
      <c r="CI425" s="25"/>
      <c r="CJ425" s="25"/>
      <c r="CK425" s="25"/>
      <c r="CL425" s="27"/>
    </row>
    <row r="426" spans="1:90" ht="10.5" customHeight="1" hidden="1">
      <c r="A426" s="23" t="s">
        <v>142</v>
      </c>
      <c r="B426" s="49">
        <v>35263</v>
      </c>
      <c r="C426" s="49" t="s">
        <v>90</v>
      </c>
      <c r="D426" s="25" t="s">
        <v>139</v>
      </c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>
        <v>1.5</v>
      </c>
      <c r="Z426" s="25"/>
      <c r="AA426" s="25"/>
      <c r="AB426" s="25"/>
      <c r="AC426" s="25"/>
      <c r="AD426" s="25"/>
      <c r="AE426" s="25">
        <v>3.3</v>
      </c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 t="s">
        <v>143</v>
      </c>
      <c r="AU426" s="25"/>
      <c r="AV426" s="25"/>
      <c r="AW426" s="25"/>
      <c r="AX426" s="25"/>
      <c r="AY426" s="25"/>
      <c r="AZ426" s="25"/>
      <c r="BA426" s="25"/>
      <c r="BB426" s="25"/>
      <c r="BC426" s="25"/>
      <c r="BD426" s="25"/>
      <c r="BE426" s="25">
        <v>1.2</v>
      </c>
      <c r="BF426" s="25"/>
      <c r="BG426" s="25"/>
      <c r="BH426" s="25"/>
      <c r="BI426" s="25"/>
      <c r="BJ426" s="25"/>
      <c r="BK426" s="25"/>
      <c r="BL426" s="25"/>
      <c r="BM426" s="25"/>
      <c r="BN426" s="25">
        <f t="shared" si="81"/>
        <v>6</v>
      </c>
      <c r="BO426" s="25">
        <f t="shared" si="82"/>
        <v>5</v>
      </c>
      <c r="BP426" s="25" t="s">
        <v>91</v>
      </c>
      <c r="BQ426" s="25" t="s">
        <v>91</v>
      </c>
      <c r="BR426" s="25" t="s">
        <v>91</v>
      </c>
      <c r="BS426" s="25" t="s">
        <v>91</v>
      </c>
      <c r="BT426" s="25">
        <v>0.124</v>
      </c>
      <c r="BU426" s="25" t="s">
        <v>91</v>
      </c>
      <c r="BV426" s="25" t="s">
        <v>91</v>
      </c>
      <c r="BW426" s="25" t="s">
        <v>91</v>
      </c>
      <c r="BX426" s="25" t="s">
        <v>91</v>
      </c>
      <c r="BY426" s="26">
        <v>119.65</v>
      </c>
      <c r="BZ426" s="26">
        <v>841.2</v>
      </c>
      <c r="CA426" s="26">
        <f t="shared" si="80"/>
        <v>721.5500000000001</v>
      </c>
      <c r="CB426" s="25"/>
      <c r="CC426" s="25"/>
      <c r="CD426" s="25"/>
      <c r="CE426" s="25"/>
      <c r="CF426" s="25"/>
      <c r="CG426" s="25"/>
      <c r="CH426" s="25"/>
      <c r="CI426" s="25"/>
      <c r="CJ426" s="25"/>
      <c r="CK426" s="25"/>
      <c r="CL426" s="27"/>
    </row>
    <row r="427" spans="1:90" ht="10.5" customHeight="1" hidden="1">
      <c r="A427" s="23" t="s">
        <v>142</v>
      </c>
      <c r="B427" s="49">
        <v>35362</v>
      </c>
      <c r="C427" s="49" t="s">
        <v>90</v>
      </c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>
        <v>1.1</v>
      </c>
      <c r="Z427" s="25"/>
      <c r="AA427" s="25"/>
      <c r="AB427" s="25"/>
      <c r="AC427" s="25"/>
      <c r="AD427" s="25"/>
      <c r="AE427" s="25">
        <v>4</v>
      </c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>
        <v>2.7</v>
      </c>
      <c r="AT427" s="25"/>
      <c r="AU427" s="25"/>
      <c r="AV427" s="25"/>
      <c r="AW427" s="25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  <c r="BH427" s="25"/>
      <c r="BI427" s="25"/>
      <c r="BJ427" s="25"/>
      <c r="BK427" s="25">
        <v>2.1</v>
      </c>
      <c r="BL427" s="25"/>
      <c r="BM427" s="25"/>
      <c r="BN427" s="25">
        <f t="shared" si="81"/>
        <v>9.9</v>
      </c>
      <c r="BO427" s="25">
        <f t="shared" si="82"/>
        <v>4</v>
      </c>
      <c r="BP427" s="25"/>
      <c r="BQ427" s="25"/>
      <c r="BR427" s="25"/>
      <c r="BS427" s="25"/>
      <c r="BT427" s="25"/>
      <c r="BU427" s="25"/>
      <c r="BV427" s="25"/>
      <c r="BW427" s="25"/>
      <c r="BX427" s="25"/>
      <c r="BY427" s="26">
        <v>119.96</v>
      </c>
      <c r="BZ427" s="26">
        <v>841.2</v>
      </c>
      <c r="CA427" s="26">
        <f t="shared" si="80"/>
        <v>721.24</v>
      </c>
      <c r="CB427" s="25"/>
      <c r="CC427" s="25"/>
      <c r="CD427" s="25"/>
      <c r="CE427" s="25"/>
      <c r="CF427" s="25"/>
      <c r="CG427" s="25"/>
      <c r="CH427" s="25"/>
      <c r="CI427" s="25"/>
      <c r="CJ427" s="25"/>
      <c r="CK427" s="25"/>
      <c r="CL427" s="27"/>
    </row>
    <row r="428" spans="1:90" ht="10.5" customHeight="1" hidden="1">
      <c r="A428" s="23" t="s">
        <v>142</v>
      </c>
      <c r="B428" s="49">
        <v>35565</v>
      </c>
      <c r="C428" s="49" t="s">
        <v>90</v>
      </c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>
        <v>1.1</v>
      </c>
      <c r="R428" s="25"/>
      <c r="S428" s="25"/>
      <c r="T428" s="25"/>
      <c r="U428" s="25"/>
      <c r="V428" s="25"/>
      <c r="W428" s="25"/>
      <c r="X428" s="25"/>
      <c r="Y428" s="25"/>
      <c r="Z428" s="25">
        <v>1.1</v>
      </c>
      <c r="AA428" s="25"/>
      <c r="AB428" s="25"/>
      <c r="AC428" s="25"/>
      <c r="AD428" s="25"/>
      <c r="AE428" s="25">
        <v>7.3</v>
      </c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5"/>
      <c r="BD428" s="25"/>
      <c r="BE428" s="25">
        <v>1.6</v>
      </c>
      <c r="BF428" s="25"/>
      <c r="BG428" s="25"/>
      <c r="BH428" s="25"/>
      <c r="BI428" s="25"/>
      <c r="BJ428" s="25"/>
      <c r="BK428" s="25"/>
      <c r="BL428" s="25"/>
      <c r="BM428" s="25"/>
      <c r="BN428" s="25">
        <f t="shared" si="81"/>
        <v>11.1</v>
      </c>
      <c r="BO428" s="25">
        <f t="shared" si="82"/>
        <v>4</v>
      </c>
      <c r="BP428" s="25"/>
      <c r="BQ428" s="25"/>
      <c r="BR428" s="25"/>
      <c r="BS428" s="25"/>
      <c r="BT428" s="25"/>
      <c r="BU428" s="25"/>
      <c r="BV428" s="25"/>
      <c r="BW428" s="25"/>
      <c r="BX428" s="25"/>
      <c r="BY428" s="26">
        <v>119.85</v>
      </c>
      <c r="BZ428" s="26">
        <v>841.2</v>
      </c>
      <c r="CA428" s="26">
        <f t="shared" si="80"/>
        <v>721.35</v>
      </c>
      <c r="CB428" s="25"/>
      <c r="CC428" s="25"/>
      <c r="CD428" s="25">
        <v>615</v>
      </c>
      <c r="CE428" s="25">
        <v>7.09</v>
      </c>
      <c r="CF428" s="25"/>
      <c r="CG428" s="25"/>
      <c r="CH428" s="25"/>
      <c r="CI428" s="25"/>
      <c r="CJ428" s="25"/>
      <c r="CK428" s="25"/>
      <c r="CL428" s="27"/>
    </row>
    <row r="429" spans="1:90" ht="10.5" customHeight="1" hidden="1">
      <c r="A429" s="23" t="s">
        <v>142</v>
      </c>
      <c r="B429" s="49">
        <v>35643</v>
      </c>
      <c r="C429" s="49" t="s">
        <v>92</v>
      </c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>
        <v>2.2</v>
      </c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  <c r="BA429" s="25"/>
      <c r="BB429" s="25"/>
      <c r="BC429" s="25"/>
      <c r="BD429" s="25"/>
      <c r="BE429" s="25"/>
      <c r="BF429" s="25"/>
      <c r="BG429" s="25"/>
      <c r="BH429" s="25"/>
      <c r="BI429" s="25"/>
      <c r="BJ429" s="25"/>
      <c r="BK429" s="25"/>
      <c r="BL429" s="25"/>
      <c r="BM429" s="25"/>
      <c r="BN429" s="25">
        <f t="shared" si="81"/>
        <v>2.2</v>
      </c>
      <c r="BO429" s="25">
        <f t="shared" si="82"/>
        <v>1</v>
      </c>
      <c r="BP429" s="25"/>
      <c r="BQ429" s="25"/>
      <c r="BR429" s="25"/>
      <c r="BS429" s="25"/>
      <c r="BT429" s="25"/>
      <c r="BU429" s="25"/>
      <c r="BV429" s="25"/>
      <c r="BW429" s="25"/>
      <c r="BX429" s="25"/>
      <c r="BY429" s="26">
        <v>115.69</v>
      </c>
      <c r="BZ429" s="26">
        <v>841.2</v>
      </c>
      <c r="CA429" s="26">
        <f t="shared" si="80"/>
        <v>725.51</v>
      </c>
      <c r="CB429" s="25"/>
      <c r="CC429" s="25"/>
      <c r="CD429" s="25">
        <v>455</v>
      </c>
      <c r="CE429" s="25">
        <v>7.21</v>
      </c>
      <c r="CF429" s="25"/>
      <c r="CG429" s="25"/>
      <c r="CH429" s="25"/>
      <c r="CI429" s="25"/>
      <c r="CJ429" s="25"/>
      <c r="CK429" s="25"/>
      <c r="CL429" s="27"/>
    </row>
    <row r="430" spans="1:90" ht="10.5" customHeight="1" hidden="1">
      <c r="A430" s="23" t="s">
        <v>142</v>
      </c>
      <c r="B430" s="49">
        <v>35725</v>
      </c>
      <c r="C430" s="49" t="s">
        <v>92</v>
      </c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>
        <v>1.6</v>
      </c>
      <c r="Z430" s="25">
        <v>1.5</v>
      </c>
      <c r="AA430" s="25"/>
      <c r="AB430" s="25"/>
      <c r="AC430" s="25"/>
      <c r="AD430" s="25"/>
      <c r="AE430" s="25">
        <v>7.2</v>
      </c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 t="s">
        <v>144</v>
      </c>
      <c r="AT430" s="25"/>
      <c r="AU430" s="25"/>
      <c r="AV430" s="25"/>
      <c r="AW430" s="25"/>
      <c r="AX430" s="25"/>
      <c r="AY430" s="25"/>
      <c r="AZ430" s="25"/>
      <c r="BA430" s="25"/>
      <c r="BB430" s="25"/>
      <c r="BC430" s="25"/>
      <c r="BD430" s="25"/>
      <c r="BE430" s="25">
        <v>2.3</v>
      </c>
      <c r="BF430" s="25"/>
      <c r="BG430" s="25"/>
      <c r="BH430" s="25"/>
      <c r="BI430" s="25"/>
      <c r="BJ430" s="25">
        <v>1.6</v>
      </c>
      <c r="BK430" s="25"/>
      <c r="BL430" s="25"/>
      <c r="BM430" s="25"/>
      <c r="BN430" s="25">
        <f t="shared" si="81"/>
        <v>14.200000000000001</v>
      </c>
      <c r="BO430" s="25">
        <f t="shared" si="82"/>
        <v>6</v>
      </c>
      <c r="BP430" s="25"/>
      <c r="BQ430" s="25"/>
      <c r="BR430" s="25"/>
      <c r="BS430" s="25"/>
      <c r="BT430" s="25"/>
      <c r="BU430" s="25"/>
      <c r="BV430" s="25"/>
      <c r="BW430" s="25"/>
      <c r="BX430" s="25"/>
      <c r="BY430" s="26">
        <v>117.68</v>
      </c>
      <c r="BZ430" s="26">
        <v>841.2</v>
      </c>
      <c r="CA430" s="26">
        <f t="shared" si="80"/>
        <v>723.52</v>
      </c>
      <c r="CB430" s="25"/>
      <c r="CC430" s="25"/>
      <c r="CD430" s="25">
        <v>772</v>
      </c>
      <c r="CE430" s="25">
        <v>7.16</v>
      </c>
      <c r="CF430" s="25"/>
      <c r="CG430" s="25"/>
      <c r="CH430" s="25"/>
      <c r="CI430" s="25"/>
      <c r="CJ430" s="25"/>
      <c r="CK430" s="25"/>
      <c r="CL430" s="27"/>
    </row>
    <row r="431" spans="1:90" ht="10.5" customHeight="1" hidden="1">
      <c r="A431" s="23" t="s">
        <v>142</v>
      </c>
      <c r="B431" s="49">
        <v>35948</v>
      </c>
      <c r="C431" s="49" t="s">
        <v>90</v>
      </c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>
        <v>1.2</v>
      </c>
      <c r="AA431" s="25"/>
      <c r="AB431" s="25"/>
      <c r="AC431" s="25"/>
      <c r="AD431" s="25"/>
      <c r="AE431" s="25">
        <v>5.2</v>
      </c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  <c r="BA431" s="25"/>
      <c r="BB431" s="25"/>
      <c r="BC431" s="25"/>
      <c r="BD431" s="25"/>
      <c r="BE431" s="25"/>
      <c r="BF431" s="25"/>
      <c r="BG431" s="25"/>
      <c r="BH431" s="25"/>
      <c r="BI431" s="25"/>
      <c r="BJ431" s="25"/>
      <c r="BK431" s="25"/>
      <c r="BL431" s="25"/>
      <c r="BM431" s="25"/>
      <c r="BN431" s="25">
        <f t="shared" si="81"/>
        <v>6.4</v>
      </c>
      <c r="BO431" s="25">
        <f t="shared" si="82"/>
        <v>2</v>
      </c>
      <c r="BP431" s="25"/>
      <c r="BQ431" s="25"/>
      <c r="BR431" s="25"/>
      <c r="BS431" s="25"/>
      <c r="BT431" s="25"/>
      <c r="BU431" s="25"/>
      <c r="BV431" s="25"/>
      <c r="BW431" s="25"/>
      <c r="BX431" s="25"/>
      <c r="BY431" s="26">
        <v>117.25</v>
      </c>
      <c r="BZ431" s="26">
        <v>841.2</v>
      </c>
      <c r="CA431" s="26">
        <f t="shared" si="80"/>
        <v>723.95</v>
      </c>
      <c r="CB431" s="25"/>
      <c r="CC431" s="25"/>
      <c r="CD431" s="25">
        <v>729</v>
      </c>
      <c r="CE431" s="25">
        <v>7.1</v>
      </c>
      <c r="CF431" s="25"/>
      <c r="CG431" s="25"/>
      <c r="CH431" s="25"/>
      <c r="CI431" s="25"/>
      <c r="CJ431" s="25"/>
      <c r="CK431" s="25"/>
      <c r="CL431" s="27"/>
    </row>
    <row r="432" spans="1:90" ht="10.5" customHeight="1" hidden="1">
      <c r="A432" s="23" t="s">
        <v>142</v>
      </c>
      <c r="B432" s="49">
        <v>36123</v>
      </c>
      <c r="C432" s="49" t="s">
        <v>94</v>
      </c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>
        <v>3.6</v>
      </c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  <c r="BC432" s="25"/>
      <c r="BD432" s="25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>
        <f t="shared" si="81"/>
        <v>3.6</v>
      </c>
      <c r="BO432" s="25">
        <f t="shared" si="82"/>
        <v>1</v>
      </c>
      <c r="BP432" s="25" t="s">
        <v>91</v>
      </c>
      <c r="BQ432" s="25" t="s">
        <v>91</v>
      </c>
      <c r="BR432" s="25" t="s">
        <v>91</v>
      </c>
      <c r="BS432" s="25" t="s">
        <v>91</v>
      </c>
      <c r="BT432" s="25">
        <v>0.2</v>
      </c>
      <c r="BU432" s="25" t="s">
        <v>91</v>
      </c>
      <c r="BV432" s="25" t="s">
        <v>91</v>
      </c>
      <c r="BW432" s="25" t="s">
        <v>91</v>
      </c>
      <c r="BX432" s="25" t="s">
        <v>91</v>
      </c>
      <c r="BY432" s="26">
        <v>117.82</v>
      </c>
      <c r="BZ432" s="26">
        <v>841.2</v>
      </c>
      <c r="CA432" s="26">
        <f t="shared" si="80"/>
        <v>723.3800000000001</v>
      </c>
      <c r="CB432" s="25"/>
      <c r="CC432" s="25"/>
      <c r="CD432" s="25">
        <v>710</v>
      </c>
      <c r="CE432" s="25">
        <v>7.21</v>
      </c>
      <c r="CF432" s="25"/>
      <c r="CG432" s="25"/>
      <c r="CH432" s="25"/>
      <c r="CI432" s="25"/>
      <c r="CJ432" s="25"/>
      <c r="CK432" s="25"/>
      <c r="CL432" s="27"/>
    </row>
    <row r="433" spans="1:90" ht="10.5" customHeight="1">
      <c r="A433" s="23" t="s">
        <v>142</v>
      </c>
      <c r="B433" s="49">
        <v>36398</v>
      </c>
      <c r="C433" s="49" t="s">
        <v>103</v>
      </c>
      <c r="D433" s="25"/>
      <c r="E433" s="25"/>
      <c r="F433" s="25">
        <v>0.2</v>
      </c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>
        <v>2</v>
      </c>
      <c r="Z433" s="25">
        <v>1.5</v>
      </c>
      <c r="AA433" s="25"/>
      <c r="AB433" s="25"/>
      <c r="AC433" s="25"/>
      <c r="AD433" s="25"/>
      <c r="AE433" s="25">
        <v>10</v>
      </c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>
        <v>0.5</v>
      </c>
      <c r="AU433" s="25"/>
      <c r="AV433" s="25"/>
      <c r="AW433" s="25"/>
      <c r="AX433" s="25"/>
      <c r="AY433" s="25"/>
      <c r="AZ433" s="25"/>
      <c r="BA433" s="25">
        <v>0.2</v>
      </c>
      <c r="BB433" s="25">
        <v>0.5</v>
      </c>
      <c r="BC433" s="25"/>
      <c r="BD433" s="25">
        <v>0.1</v>
      </c>
      <c r="BE433" s="25">
        <v>1.8</v>
      </c>
      <c r="BF433" s="25"/>
      <c r="BG433" s="25"/>
      <c r="BH433" s="25"/>
      <c r="BI433" s="25"/>
      <c r="BJ433" s="25"/>
      <c r="BK433" s="25"/>
      <c r="BL433" s="25"/>
      <c r="BM433" s="25"/>
      <c r="BN433" s="25">
        <f>IF(COUNTA(A433)=1,IF(SUM(D433:BM433)=0,"ND",SUM(D433:BM433))," ")</f>
        <v>16.799999999999997</v>
      </c>
      <c r="BO433" s="25">
        <f>COUNTA(D433:BM433)</f>
        <v>9</v>
      </c>
      <c r="BP433" s="25" t="s">
        <v>104</v>
      </c>
      <c r="BQ433" s="25" t="s">
        <v>115</v>
      </c>
      <c r="BR433" s="25">
        <v>0.64</v>
      </c>
      <c r="BS433" s="25" t="s">
        <v>106</v>
      </c>
      <c r="BT433" s="25">
        <v>1.1</v>
      </c>
      <c r="BU433" s="25" t="s">
        <v>104</v>
      </c>
      <c r="BV433" s="25">
        <v>0.044</v>
      </c>
      <c r="BW433" s="25" t="s">
        <v>107</v>
      </c>
      <c r="BX433" s="25">
        <v>0.011</v>
      </c>
      <c r="BY433" s="26">
        <v>117.48</v>
      </c>
      <c r="BZ433" s="26">
        <v>841.2</v>
      </c>
      <c r="CA433" s="26">
        <f>+BZ433-BY433</f>
        <v>723.72</v>
      </c>
      <c r="CB433" s="25">
        <v>2.5</v>
      </c>
      <c r="CC433" s="25">
        <v>1.9</v>
      </c>
      <c r="CD433" s="25">
        <v>766</v>
      </c>
      <c r="CE433" s="25">
        <v>7.22</v>
      </c>
      <c r="CF433" s="25"/>
      <c r="CG433" s="25"/>
      <c r="CH433" s="25"/>
      <c r="CI433" s="25"/>
      <c r="CJ433" s="25"/>
      <c r="CK433" s="25"/>
      <c r="CL433" s="27"/>
    </row>
    <row r="434" spans="1:90" ht="10.5" customHeight="1">
      <c r="A434" s="23" t="s">
        <v>142</v>
      </c>
      <c r="B434" s="49">
        <v>36497</v>
      </c>
      <c r="C434" s="49" t="s">
        <v>112</v>
      </c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>
        <v>0.5</v>
      </c>
      <c r="AA434" s="25"/>
      <c r="AB434" s="25"/>
      <c r="AC434" s="25"/>
      <c r="AD434" s="25"/>
      <c r="AE434" s="25">
        <v>4.2</v>
      </c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  <c r="BB434" s="25">
        <v>0.2</v>
      </c>
      <c r="BC434" s="25"/>
      <c r="BD434" s="25"/>
      <c r="BE434" s="25">
        <v>0.5</v>
      </c>
      <c r="BF434" s="25"/>
      <c r="BG434" s="25"/>
      <c r="BH434" s="25"/>
      <c r="BI434" s="25"/>
      <c r="BJ434" s="25"/>
      <c r="BK434" s="25"/>
      <c r="BL434" s="25"/>
      <c r="BM434" s="25"/>
      <c r="BN434" s="25">
        <f>IF(COUNTA(A434)=1,IF(SUM(D434:BM434)=0,"ND",SUM(D434:BM434))," ")</f>
        <v>5.4</v>
      </c>
      <c r="BO434" s="25">
        <f>COUNTA(D434:BM434)</f>
        <v>4</v>
      </c>
      <c r="BP434" s="25"/>
      <c r="BQ434" s="25"/>
      <c r="BR434" s="25"/>
      <c r="BS434" s="25"/>
      <c r="BT434" s="25"/>
      <c r="BU434" s="25"/>
      <c r="BV434" s="25"/>
      <c r="BW434" s="25"/>
      <c r="BX434" s="25"/>
      <c r="BY434" s="26">
        <v>118.49</v>
      </c>
      <c r="BZ434" s="26">
        <v>841.2</v>
      </c>
      <c r="CA434" s="26">
        <f>+BZ434-BY434</f>
        <v>722.71</v>
      </c>
      <c r="CB434" s="25">
        <v>4.9</v>
      </c>
      <c r="CC434" s="25">
        <v>5.2</v>
      </c>
      <c r="CD434" s="25">
        <v>488</v>
      </c>
      <c r="CE434" s="25">
        <v>6.82</v>
      </c>
      <c r="CF434" s="25"/>
      <c r="CG434" s="25"/>
      <c r="CH434" s="25"/>
      <c r="CI434" s="25"/>
      <c r="CJ434" s="25"/>
      <c r="CK434" s="25"/>
      <c r="CL434" s="27"/>
    </row>
    <row r="435" spans="1:90" ht="10.5" customHeight="1">
      <c r="A435" s="23" t="s">
        <v>142</v>
      </c>
      <c r="B435" s="49">
        <v>36627</v>
      </c>
      <c r="C435" s="49" t="s">
        <v>112</v>
      </c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>
        <v>0.5</v>
      </c>
      <c r="Z435" s="25">
        <v>0.6</v>
      </c>
      <c r="AA435" s="25"/>
      <c r="AB435" s="25"/>
      <c r="AC435" s="25"/>
      <c r="AD435" s="25"/>
      <c r="AE435" s="25">
        <v>4.7</v>
      </c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  <c r="BA435" s="25"/>
      <c r="BB435" s="25">
        <v>0.2</v>
      </c>
      <c r="BC435" s="25"/>
      <c r="BD435" s="25"/>
      <c r="BE435" s="25">
        <v>0.7</v>
      </c>
      <c r="BF435" s="25"/>
      <c r="BG435" s="25"/>
      <c r="BH435" s="25"/>
      <c r="BI435" s="25"/>
      <c r="BJ435" s="25"/>
      <c r="BK435" s="25"/>
      <c r="BL435" s="25"/>
      <c r="BM435" s="25"/>
      <c r="BN435" s="25">
        <f>IF(COUNTA(A435)=1,IF(SUM(D435:BM435)=0,"ND",SUM(D435:BM435))," ")</f>
        <v>6.700000000000001</v>
      </c>
      <c r="BO435" s="25">
        <f>COUNTA(D435:BM435)</f>
        <v>5</v>
      </c>
      <c r="BP435" s="25"/>
      <c r="BQ435" s="25"/>
      <c r="BR435" s="25"/>
      <c r="BS435" s="25"/>
      <c r="BT435" s="25"/>
      <c r="BU435" s="25"/>
      <c r="BV435" s="25"/>
      <c r="BW435" s="25"/>
      <c r="BX435" s="25"/>
      <c r="BY435" s="26">
        <v>119.77</v>
      </c>
      <c r="BZ435" s="26">
        <v>841.2</v>
      </c>
      <c r="CA435" s="26">
        <f>+BZ435-BY435</f>
        <v>721.4300000000001</v>
      </c>
      <c r="CB435" s="25">
        <v>5</v>
      </c>
      <c r="CC435" s="25">
        <v>11.7</v>
      </c>
      <c r="CD435" s="25">
        <v>571</v>
      </c>
      <c r="CE435" s="25">
        <v>7.31</v>
      </c>
      <c r="CF435" s="25"/>
      <c r="CG435" s="25"/>
      <c r="CH435" s="25"/>
      <c r="CI435" s="25"/>
      <c r="CJ435" s="25"/>
      <c r="CK435" s="25"/>
      <c r="CL435" s="27"/>
    </row>
    <row r="436" spans="1:90" ht="10.5" customHeight="1">
      <c r="A436" s="23" t="s">
        <v>142</v>
      </c>
      <c r="B436" s="49">
        <v>36767</v>
      </c>
      <c r="C436" s="49" t="s">
        <v>112</v>
      </c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>
        <v>0.6</v>
      </c>
      <c r="AA436" s="25"/>
      <c r="AB436" s="25"/>
      <c r="AC436" s="25"/>
      <c r="AD436" s="25"/>
      <c r="AE436" s="25">
        <v>2.7</v>
      </c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  <c r="BA436" s="25"/>
      <c r="BB436" s="25"/>
      <c r="BC436" s="25"/>
      <c r="BD436" s="25"/>
      <c r="BE436" s="25"/>
      <c r="BF436" s="25"/>
      <c r="BG436" s="25"/>
      <c r="BH436" s="25"/>
      <c r="BI436" s="25"/>
      <c r="BJ436" s="25"/>
      <c r="BK436" s="25"/>
      <c r="BL436" s="25"/>
      <c r="BM436" s="25"/>
      <c r="BN436" s="25">
        <f>IF(COUNTA(A436)=1,IF(SUM(D436:BM436)=0,"ND",SUM(D436:BM436))," ")</f>
        <v>3.3000000000000003</v>
      </c>
      <c r="BO436" s="25">
        <f>COUNTA(D436:BM436)</f>
        <v>2</v>
      </c>
      <c r="BP436" s="25" t="s">
        <v>170</v>
      </c>
      <c r="BQ436" s="25" t="s">
        <v>171</v>
      </c>
      <c r="BR436" s="25">
        <v>0.76</v>
      </c>
      <c r="BS436" s="25" t="s">
        <v>106</v>
      </c>
      <c r="BT436" s="25">
        <v>0.13</v>
      </c>
      <c r="BU436" s="25" t="s">
        <v>170</v>
      </c>
      <c r="BV436" s="25">
        <v>0.026</v>
      </c>
      <c r="BW436" s="25" t="s">
        <v>107</v>
      </c>
      <c r="BX436" s="25">
        <v>0.01</v>
      </c>
      <c r="BY436" s="8">
        <v>120.78</v>
      </c>
      <c r="BZ436" s="26">
        <v>841.2</v>
      </c>
      <c r="CA436" s="26">
        <f>+BZ436-BY436</f>
        <v>720.4200000000001</v>
      </c>
      <c r="CB436" s="9">
        <v>4</v>
      </c>
      <c r="CC436" s="10">
        <v>11.4</v>
      </c>
      <c r="CD436" s="10">
        <v>621</v>
      </c>
      <c r="CE436" s="9">
        <v>6.29</v>
      </c>
      <c r="CF436" s="25">
        <v>2.7</v>
      </c>
      <c r="CG436" s="25">
        <v>540</v>
      </c>
      <c r="CH436" s="25">
        <v>29</v>
      </c>
      <c r="CI436" s="25">
        <v>58</v>
      </c>
      <c r="CJ436" s="25">
        <v>0.01</v>
      </c>
      <c r="CK436" s="25">
        <v>4.1</v>
      </c>
      <c r="CL436" s="27" t="s">
        <v>107</v>
      </c>
    </row>
    <row r="437" spans="1:90" ht="10.5" customHeight="1">
      <c r="A437" s="23" t="s">
        <v>142</v>
      </c>
      <c r="B437" s="49">
        <v>36823</v>
      </c>
      <c r="C437" s="49" t="s">
        <v>112</v>
      </c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>
        <v>0.6</v>
      </c>
      <c r="Z437" s="25">
        <v>0.6</v>
      </c>
      <c r="AA437" s="25"/>
      <c r="AB437" s="25"/>
      <c r="AC437" s="25"/>
      <c r="AD437" s="25"/>
      <c r="AE437" s="25">
        <v>4.8</v>
      </c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  <c r="BA437" s="25"/>
      <c r="BB437" s="25"/>
      <c r="BC437" s="25"/>
      <c r="BD437" s="25"/>
      <c r="BE437" s="25">
        <v>0.6</v>
      </c>
      <c r="BF437" s="25"/>
      <c r="BG437" s="25"/>
      <c r="BH437" s="25"/>
      <c r="BI437" s="25"/>
      <c r="BJ437" s="25"/>
      <c r="BK437" s="25"/>
      <c r="BL437" s="25"/>
      <c r="BM437" s="25"/>
      <c r="BN437" s="25">
        <f>IF(COUNTA(A437)=1,IF(SUM(D437:BM437)=0,"ND",SUM(D437:BM437))," ")</f>
        <v>6.6</v>
      </c>
      <c r="BO437" s="25">
        <f>COUNTA(D437:BM437)</f>
        <v>4</v>
      </c>
      <c r="BP437" s="25"/>
      <c r="BQ437" s="25"/>
      <c r="BR437" s="25"/>
      <c r="BS437" s="25"/>
      <c r="BT437" s="25"/>
      <c r="BU437" s="25"/>
      <c r="BV437" s="25"/>
      <c r="BW437" s="25"/>
      <c r="BX437" s="25"/>
      <c r="BY437" s="8">
        <v>121.3</v>
      </c>
      <c r="BZ437" s="26">
        <v>841.2</v>
      </c>
      <c r="CA437" s="26">
        <f>+BZ437-BY437</f>
        <v>719.9000000000001</v>
      </c>
      <c r="CB437" s="9">
        <v>4</v>
      </c>
      <c r="CC437" s="10">
        <v>4.9</v>
      </c>
      <c r="CD437" s="10">
        <v>668</v>
      </c>
      <c r="CE437" s="9">
        <v>7.09</v>
      </c>
      <c r="CF437" s="25"/>
      <c r="CG437" s="25"/>
      <c r="CH437" s="25"/>
      <c r="CI437" s="25"/>
      <c r="CJ437" s="25"/>
      <c r="CK437" s="25"/>
      <c r="CL437" s="27"/>
    </row>
    <row r="438" spans="1:90" ht="10.5" customHeight="1">
      <c r="A438" s="23"/>
      <c r="B438" s="49"/>
      <c r="C438" s="49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  <c r="BA438" s="25"/>
      <c r="BB438" s="25"/>
      <c r="BC438" s="25"/>
      <c r="BD438" s="25"/>
      <c r="BE438" s="25"/>
      <c r="BF438" s="25"/>
      <c r="BG438" s="25"/>
      <c r="BH438" s="25"/>
      <c r="BI438" s="25"/>
      <c r="BJ438" s="25"/>
      <c r="BK438" s="25"/>
      <c r="BL438" s="25"/>
      <c r="BM438" s="25"/>
      <c r="BN438" s="25"/>
      <c r="BO438" s="25"/>
      <c r="BP438" s="25"/>
      <c r="BQ438" s="25"/>
      <c r="BR438" s="25"/>
      <c r="BS438" s="25"/>
      <c r="BT438" s="25"/>
      <c r="BU438" s="25"/>
      <c r="BV438" s="25"/>
      <c r="BW438" s="25"/>
      <c r="BX438" s="25"/>
      <c r="BY438" s="26"/>
      <c r="BZ438" s="26"/>
      <c r="CA438" s="26"/>
      <c r="CB438" s="25"/>
      <c r="CC438" s="25"/>
      <c r="CD438" s="25"/>
      <c r="CE438" s="25"/>
      <c r="CF438" s="25"/>
      <c r="CG438" s="25"/>
      <c r="CH438" s="25"/>
      <c r="CI438" s="25"/>
      <c r="CJ438" s="25"/>
      <c r="CK438" s="25"/>
      <c r="CL438" s="27"/>
    </row>
    <row r="439" spans="1:90" ht="10.5" customHeight="1">
      <c r="A439" s="23"/>
      <c r="B439" s="49"/>
      <c r="C439" s="49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  <c r="BA439" s="25"/>
      <c r="BB439" s="25"/>
      <c r="BC439" s="25"/>
      <c r="BD439" s="25"/>
      <c r="BE439" s="25"/>
      <c r="BF439" s="25"/>
      <c r="BG439" s="25"/>
      <c r="BH439" s="25"/>
      <c r="BI439" s="25"/>
      <c r="BJ439" s="25"/>
      <c r="BK439" s="25"/>
      <c r="BL439" s="25"/>
      <c r="BM439" s="25"/>
      <c r="BN439" s="25"/>
      <c r="BO439" s="25"/>
      <c r="BP439" s="25"/>
      <c r="BQ439" s="25"/>
      <c r="BR439" s="25"/>
      <c r="BS439" s="25"/>
      <c r="BT439" s="25"/>
      <c r="BU439" s="25"/>
      <c r="BV439" s="25"/>
      <c r="BW439" s="25"/>
      <c r="BX439" s="25"/>
      <c r="BY439" s="26"/>
      <c r="BZ439" s="26"/>
      <c r="CA439" s="26"/>
      <c r="CB439" s="25"/>
      <c r="CC439" s="25"/>
      <c r="CD439" s="25"/>
      <c r="CE439" s="25"/>
      <c r="CF439" s="25"/>
      <c r="CG439" s="25"/>
      <c r="CH439" s="25"/>
      <c r="CI439" s="25"/>
      <c r="CJ439" s="25"/>
      <c r="CK439" s="25"/>
      <c r="CL439" s="27"/>
    </row>
    <row r="440" spans="1:90" ht="10.5" customHeight="1" hidden="1">
      <c r="A440" s="23" t="s">
        <v>145</v>
      </c>
      <c r="B440" s="49">
        <v>34821</v>
      </c>
      <c r="C440" s="49" t="s">
        <v>90</v>
      </c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>
        <v>6.5</v>
      </c>
      <c r="Z440" s="25">
        <v>2.6</v>
      </c>
      <c r="AA440" s="25"/>
      <c r="AB440" s="25"/>
      <c r="AC440" s="25">
        <v>11</v>
      </c>
      <c r="AD440" s="25"/>
      <c r="AE440" s="25">
        <v>2.4</v>
      </c>
      <c r="AF440" s="25"/>
      <c r="AG440" s="25"/>
      <c r="AH440" s="25"/>
      <c r="AI440" s="25"/>
      <c r="AJ440" s="25"/>
      <c r="AK440" s="25"/>
      <c r="AL440" s="25"/>
      <c r="AM440" s="25">
        <v>1.9</v>
      </c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>
        <v>1.3</v>
      </c>
      <c r="AZ440" s="25"/>
      <c r="BA440" s="25"/>
      <c r="BB440" s="25"/>
      <c r="BC440" s="25"/>
      <c r="BD440" s="25">
        <v>1.8</v>
      </c>
      <c r="BE440" s="25"/>
      <c r="BF440" s="25"/>
      <c r="BG440" s="25"/>
      <c r="BH440" s="25"/>
      <c r="BI440" s="25"/>
      <c r="BJ440" s="25">
        <v>2.5</v>
      </c>
      <c r="BK440" s="25"/>
      <c r="BL440" s="25"/>
      <c r="BM440" s="25"/>
      <c r="BN440" s="25">
        <f t="shared" si="81"/>
        <v>30</v>
      </c>
      <c r="BO440" s="25">
        <f aca="true" t="shared" si="83" ref="BO440:BO450">COUNTA(D440:BM440)</f>
        <v>8</v>
      </c>
      <c r="BP440" s="25"/>
      <c r="BQ440" s="25"/>
      <c r="BR440" s="25"/>
      <c r="BS440" s="25"/>
      <c r="BT440" s="25"/>
      <c r="BU440" s="25"/>
      <c r="BV440" s="25"/>
      <c r="BW440" s="25"/>
      <c r="BX440" s="25"/>
      <c r="BY440" s="26">
        <v>119.02</v>
      </c>
      <c r="BZ440" s="26">
        <v>840.2</v>
      </c>
      <c r="CA440" s="26">
        <f t="shared" si="80"/>
        <v>721.1800000000001</v>
      </c>
      <c r="CB440" s="25"/>
      <c r="CC440" s="25"/>
      <c r="CD440" s="25"/>
      <c r="CE440" s="25"/>
      <c r="CF440" s="25"/>
      <c r="CG440" s="25"/>
      <c r="CH440" s="25"/>
      <c r="CI440" s="25"/>
      <c r="CJ440" s="25"/>
      <c r="CK440" s="25"/>
      <c r="CL440" s="27"/>
    </row>
    <row r="441" spans="1:90" ht="10.5" customHeight="1" hidden="1">
      <c r="A441" s="23" t="s">
        <v>145</v>
      </c>
      <c r="B441" s="49">
        <v>34900</v>
      </c>
      <c r="C441" s="49" t="s">
        <v>90</v>
      </c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>
        <v>3.6</v>
      </c>
      <c r="Z441" s="25">
        <v>1</v>
      </c>
      <c r="AA441" s="25"/>
      <c r="AB441" s="25"/>
      <c r="AC441" s="25">
        <v>6</v>
      </c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  <c r="BA441" s="25"/>
      <c r="BB441" s="25"/>
      <c r="BC441" s="25"/>
      <c r="BD441" s="25">
        <v>1</v>
      </c>
      <c r="BE441" s="25"/>
      <c r="BF441" s="25"/>
      <c r="BG441" s="25"/>
      <c r="BH441" s="25"/>
      <c r="BI441" s="25"/>
      <c r="BJ441" s="25"/>
      <c r="BK441" s="25"/>
      <c r="BL441" s="25"/>
      <c r="BM441" s="25"/>
      <c r="BN441" s="25">
        <f t="shared" si="81"/>
        <v>11.6</v>
      </c>
      <c r="BO441" s="25">
        <f t="shared" si="83"/>
        <v>4</v>
      </c>
      <c r="BP441" s="25" t="s">
        <v>91</v>
      </c>
      <c r="BQ441" s="25" t="s">
        <v>91</v>
      </c>
      <c r="BR441" s="25" t="s">
        <v>91</v>
      </c>
      <c r="BS441" s="25" t="s">
        <v>91</v>
      </c>
      <c r="BT441" s="25">
        <v>0.496</v>
      </c>
      <c r="BU441" s="25" t="s">
        <v>91</v>
      </c>
      <c r="BV441" s="25">
        <v>0.027</v>
      </c>
      <c r="BW441" s="25" t="s">
        <v>91</v>
      </c>
      <c r="BX441" s="25">
        <v>0.007</v>
      </c>
      <c r="BY441" s="26">
        <v>118.16</v>
      </c>
      <c r="BZ441" s="26">
        <v>840.2</v>
      </c>
      <c r="CA441" s="26">
        <f t="shared" si="80"/>
        <v>722.0400000000001</v>
      </c>
      <c r="CB441" s="25"/>
      <c r="CC441" s="25"/>
      <c r="CD441" s="25"/>
      <c r="CE441" s="25"/>
      <c r="CF441" s="25"/>
      <c r="CG441" s="25"/>
      <c r="CH441" s="25"/>
      <c r="CI441" s="25"/>
      <c r="CJ441" s="25"/>
      <c r="CK441" s="25"/>
      <c r="CL441" s="27"/>
    </row>
    <row r="442" spans="1:90" ht="10.5" customHeight="1" hidden="1">
      <c r="A442" s="23" t="s">
        <v>145</v>
      </c>
      <c r="B442" s="49">
        <v>35002</v>
      </c>
      <c r="C442" s="49" t="s">
        <v>90</v>
      </c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>
        <v>9</v>
      </c>
      <c r="Z442" s="25">
        <v>2</v>
      </c>
      <c r="AA442" s="25"/>
      <c r="AB442" s="25"/>
      <c r="AC442" s="25">
        <v>9.4</v>
      </c>
      <c r="AD442" s="25"/>
      <c r="AE442" s="25">
        <v>1.9</v>
      </c>
      <c r="AF442" s="25"/>
      <c r="AG442" s="25"/>
      <c r="AH442" s="25"/>
      <c r="AI442" s="25"/>
      <c r="AJ442" s="25"/>
      <c r="AK442" s="25"/>
      <c r="AL442" s="25"/>
      <c r="AM442" s="25">
        <v>1</v>
      </c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>
        <v>1.5</v>
      </c>
      <c r="AZ442" s="25"/>
      <c r="BA442" s="25"/>
      <c r="BB442" s="25"/>
      <c r="BC442" s="25"/>
      <c r="BD442" s="25">
        <v>1.5</v>
      </c>
      <c r="BE442" s="25"/>
      <c r="BF442" s="25"/>
      <c r="BG442" s="25"/>
      <c r="BH442" s="25"/>
      <c r="BI442" s="25"/>
      <c r="BJ442" s="25">
        <v>1.6</v>
      </c>
      <c r="BK442" s="25"/>
      <c r="BL442" s="25"/>
      <c r="BM442" s="25"/>
      <c r="BN442" s="25">
        <f t="shared" si="81"/>
        <v>27.9</v>
      </c>
      <c r="BO442" s="25">
        <f t="shared" si="83"/>
        <v>8</v>
      </c>
      <c r="BP442" s="25"/>
      <c r="BQ442" s="25"/>
      <c r="BR442" s="25"/>
      <c r="BS442" s="25"/>
      <c r="BT442" s="25"/>
      <c r="BU442" s="25"/>
      <c r="BV442" s="25"/>
      <c r="BW442" s="25"/>
      <c r="BX442" s="25"/>
      <c r="BY442" s="26">
        <v>118.42</v>
      </c>
      <c r="BZ442" s="26">
        <v>840.2</v>
      </c>
      <c r="CA442" s="26">
        <f t="shared" si="80"/>
        <v>721.7800000000001</v>
      </c>
      <c r="CB442" s="25"/>
      <c r="CC442" s="25"/>
      <c r="CD442" s="25"/>
      <c r="CE442" s="25"/>
      <c r="CF442" s="25"/>
      <c r="CG442" s="25"/>
      <c r="CH442" s="25"/>
      <c r="CI442" s="25"/>
      <c r="CJ442" s="25"/>
      <c r="CK442" s="25"/>
      <c r="CL442" s="27"/>
    </row>
    <row r="443" spans="1:90" ht="10.5" customHeight="1" hidden="1">
      <c r="A443" s="23" t="s">
        <v>145</v>
      </c>
      <c r="B443" s="49">
        <v>35180</v>
      </c>
      <c r="C443" s="49" t="s">
        <v>90</v>
      </c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>
        <v>1.5</v>
      </c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  <c r="BA443" s="25"/>
      <c r="BB443" s="25"/>
      <c r="BC443" s="25"/>
      <c r="BD443" s="25"/>
      <c r="BE443" s="25"/>
      <c r="BF443" s="25"/>
      <c r="BG443" s="25"/>
      <c r="BH443" s="25"/>
      <c r="BI443" s="25"/>
      <c r="BJ443" s="25"/>
      <c r="BK443" s="25"/>
      <c r="BL443" s="25"/>
      <c r="BM443" s="25"/>
      <c r="BN443" s="25">
        <f t="shared" si="81"/>
        <v>1.5</v>
      </c>
      <c r="BO443" s="25">
        <f t="shared" si="83"/>
        <v>1</v>
      </c>
      <c r="BP443" s="25"/>
      <c r="BQ443" s="25"/>
      <c r="BR443" s="25"/>
      <c r="BS443" s="25"/>
      <c r="BT443" s="25"/>
      <c r="BU443" s="25"/>
      <c r="BV443" s="25"/>
      <c r="BW443" s="25"/>
      <c r="BX443" s="25"/>
      <c r="BY443" s="26">
        <v>119.15</v>
      </c>
      <c r="BZ443" s="26">
        <v>840.2</v>
      </c>
      <c r="CA443" s="26">
        <f t="shared" si="80"/>
        <v>721.0500000000001</v>
      </c>
      <c r="CB443" s="25"/>
      <c r="CC443" s="25"/>
      <c r="CD443" s="25"/>
      <c r="CE443" s="25"/>
      <c r="CF443" s="25"/>
      <c r="CG443" s="25"/>
      <c r="CH443" s="25"/>
      <c r="CI443" s="25"/>
      <c r="CJ443" s="25"/>
      <c r="CK443" s="25"/>
      <c r="CL443" s="27"/>
    </row>
    <row r="444" spans="1:90" ht="10.5" customHeight="1" hidden="1">
      <c r="A444" s="23" t="s">
        <v>145</v>
      </c>
      <c r="B444" s="49" t="s">
        <v>146</v>
      </c>
      <c r="C444" s="49" t="s">
        <v>90</v>
      </c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>
        <v>6.3</v>
      </c>
      <c r="Z444" s="25">
        <v>2.1</v>
      </c>
      <c r="AA444" s="25"/>
      <c r="AB444" s="25"/>
      <c r="AC444" s="25">
        <v>11</v>
      </c>
      <c r="AD444" s="25"/>
      <c r="AE444" s="25">
        <v>2</v>
      </c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>
        <v>12</v>
      </c>
      <c r="AT444" s="25"/>
      <c r="AU444" s="25"/>
      <c r="AV444" s="25"/>
      <c r="AW444" s="25"/>
      <c r="AX444" s="25"/>
      <c r="AY444" s="25">
        <v>1.2</v>
      </c>
      <c r="AZ444" s="25"/>
      <c r="BA444" s="25"/>
      <c r="BB444" s="25"/>
      <c r="BC444" s="25"/>
      <c r="BD444" s="25">
        <v>1.6</v>
      </c>
      <c r="BE444" s="25"/>
      <c r="BF444" s="25"/>
      <c r="BG444" s="25"/>
      <c r="BH444" s="25"/>
      <c r="BI444" s="25"/>
      <c r="BJ444" s="25">
        <v>2.4</v>
      </c>
      <c r="BK444" s="25"/>
      <c r="BL444" s="25"/>
      <c r="BM444" s="25"/>
      <c r="BN444" s="25">
        <f t="shared" si="81"/>
        <v>38.6</v>
      </c>
      <c r="BO444" s="25">
        <f t="shared" si="83"/>
        <v>8</v>
      </c>
      <c r="BP444" s="25" t="s">
        <v>91</v>
      </c>
      <c r="BQ444" s="25" t="s">
        <v>91</v>
      </c>
      <c r="BR444" s="25" t="s">
        <v>91</v>
      </c>
      <c r="BS444" s="25" t="s">
        <v>91</v>
      </c>
      <c r="BT444" s="25">
        <v>0.253</v>
      </c>
      <c r="BU444" s="25" t="s">
        <v>91</v>
      </c>
      <c r="BV444" s="25">
        <v>0.0114</v>
      </c>
      <c r="BW444" s="25" t="s">
        <v>91</v>
      </c>
      <c r="BX444" s="25">
        <v>0.0228</v>
      </c>
      <c r="BY444" s="26">
        <v>119.78</v>
      </c>
      <c r="BZ444" s="26">
        <v>840.2</v>
      </c>
      <c r="CA444" s="26">
        <f t="shared" si="80"/>
        <v>720.4200000000001</v>
      </c>
      <c r="CB444" s="25"/>
      <c r="CC444" s="25"/>
      <c r="CD444" s="25"/>
      <c r="CE444" s="25"/>
      <c r="CF444" s="25"/>
      <c r="CG444" s="25"/>
      <c r="CH444" s="25"/>
      <c r="CI444" s="25"/>
      <c r="CJ444" s="25"/>
      <c r="CK444" s="25"/>
      <c r="CL444" s="27"/>
    </row>
    <row r="445" spans="1:90" ht="10.5" customHeight="1" hidden="1">
      <c r="A445" s="23" t="s">
        <v>145</v>
      </c>
      <c r="B445" s="49">
        <v>35362</v>
      </c>
      <c r="C445" s="49" t="s">
        <v>90</v>
      </c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>
        <v>4.6</v>
      </c>
      <c r="Z445" s="25">
        <v>1.2</v>
      </c>
      <c r="AA445" s="25"/>
      <c r="AB445" s="25"/>
      <c r="AC445" s="25">
        <v>5.4</v>
      </c>
      <c r="AD445" s="25"/>
      <c r="AE445" s="25">
        <v>2</v>
      </c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>
        <v>9.3</v>
      </c>
      <c r="AT445" s="25"/>
      <c r="AU445" s="25"/>
      <c r="AV445" s="25"/>
      <c r="AW445" s="25"/>
      <c r="AX445" s="25"/>
      <c r="AY445" s="25">
        <v>0.8</v>
      </c>
      <c r="AZ445" s="25"/>
      <c r="BA445" s="25"/>
      <c r="BB445" s="25"/>
      <c r="BC445" s="25"/>
      <c r="BD445" s="25">
        <v>1.1</v>
      </c>
      <c r="BE445" s="25"/>
      <c r="BF445" s="25"/>
      <c r="BG445" s="25">
        <v>5.7</v>
      </c>
      <c r="BH445" s="25"/>
      <c r="BI445" s="25"/>
      <c r="BJ445" s="25">
        <v>0.9</v>
      </c>
      <c r="BK445" s="25"/>
      <c r="BL445" s="25"/>
      <c r="BM445" s="25"/>
      <c r="BN445" s="25">
        <f t="shared" si="81"/>
        <v>31</v>
      </c>
      <c r="BO445" s="25">
        <f t="shared" si="83"/>
        <v>9</v>
      </c>
      <c r="BP445" s="25"/>
      <c r="BQ445" s="25"/>
      <c r="BR445" s="25"/>
      <c r="BS445" s="25"/>
      <c r="BT445" s="25"/>
      <c r="BU445" s="25"/>
      <c r="BV445" s="25"/>
      <c r="BW445" s="25"/>
      <c r="BX445" s="25"/>
      <c r="BY445" s="26">
        <v>120.14</v>
      </c>
      <c r="BZ445" s="26">
        <v>840.2</v>
      </c>
      <c r="CA445" s="26">
        <f t="shared" si="80"/>
        <v>720.0600000000001</v>
      </c>
      <c r="CB445" s="25"/>
      <c r="CC445" s="25"/>
      <c r="CD445" s="25"/>
      <c r="CE445" s="25"/>
      <c r="CF445" s="25"/>
      <c r="CG445" s="25"/>
      <c r="CH445" s="25"/>
      <c r="CI445" s="25"/>
      <c r="CJ445" s="25"/>
      <c r="CK445" s="25"/>
      <c r="CL445" s="27"/>
    </row>
    <row r="446" spans="1:90" ht="10.5" customHeight="1" hidden="1">
      <c r="A446" s="23" t="s">
        <v>145</v>
      </c>
      <c r="B446" s="49">
        <v>35565</v>
      </c>
      <c r="C446" s="49" t="s">
        <v>90</v>
      </c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>
        <v>2.2</v>
      </c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  <c r="BA446" s="25"/>
      <c r="BB446" s="25"/>
      <c r="BC446" s="25"/>
      <c r="BD446" s="25"/>
      <c r="BE446" s="25"/>
      <c r="BF446" s="25"/>
      <c r="BG446" s="25"/>
      <c r="BH446" s="25"/>
      <c r="BI446" s="25"/>
      <c r="BJ446" s="25"/>
      <c r="BK446" s="25"/>
      <c r="BL446" s="25"/>
      <c r="BM446" s="25"/>
      <c r="BN446" s="25">
        <f t="shared" si="81"/>
        <v>2.2</v>
      </c>
      <c r="BO446" s="25">
        <f t="shared" si="83"/>
        <v>1</v>
      </c>
      <c r="BP446" s="25"/>
      <c r="BQ446" s="25"/>
      <c r="BR446" s="25"/>
      <c r="BS446" s="25"/>
      <c r="BT446" s="25"/>
      <c r="BU446" s="25"/>
      <c r="BV446" s="25"/>
      <c r="BW446" s="25"/>
      <c r="BX446" s="25"/>
      <c r="BY446" s="26">
        <v>119.95</v>
      </c>
      <c r="BZ446" s="26">
        <v>840.2</v>
      </c>
      <c r="CA446" s="26">
        <f t="shared" si="80"/>
        <v>720.25</v>
      </c>
      <c r="CB446" s="25"/>
      <c r="CC446" s="25"/>
      <c r="CD446" s="25">
        <v>599</v>
      </c>
      <c r="CE446" s="25">
        <v>7.01</v>
      </c>
      <c r="CF446" s="25"/>
      <c r="CG446" s="25"/>
      <c r="CH446" s="25"/>
      <c r="CI446" s="25"/>
      <c r="CJ446" s="25"/>
      <c r="CK446" s="25"/>
      <c r="CL446" s="27"/>
    </row>
    <row r="447" spans="1:90" ht="10.5" customHeight="1" hidden="1">
      <c r="A447" s="23" t="s">
        <v>145</v>
      </c>
      <c r="B447" s="49">
        <v>35643</v>
      </c>
      <c r="C447" s="49" t="s">
        <v>92</v>
      </c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>
        <v>1.6</v>
      </c>
      <c r="Z447" s="25"/>
      <c r="AA447" s="25"/>
      <c r="AB447" s="25"/>
      <c r="AC447" s="25">
        <v>1.7</v>
      </c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  <c r="BA447" s="25"/>
      <c r="BB447" s="25"/>
      <c r="BC447" s="25"/>
      <c r="BD447" s="25"/>
      <c r="BE447" s="25"/>
      <c r="BF447" s="25"/>
      <c r="BG447" s="25"/>
      <c r="BH447" s="25"/>
      <c r="BI447" s="25"/>
      <c r="BJ447" s="25"/>
      <c r="BK447" s="25"/>
      <c r="BL447" s="25"/>
      <c r="BM447" s="25"/>
      <c r="BN447" s="25">
        <f t="shared" si="81"/>
        <v>3.3</v>
      </c>
      <c r="BO447" s="25">
        <f t="shared" si="83"/>
        <v>2</v>
      </c>
      <c r="BP447" s="25"/>
      <c r="BQ447" s="25"/>
      <c r="BR447" s="25"/>
      <c r="BS447" s="25"/>
      <c r="BT447" s="25"/>
      <c r="BU447" s="25"/>
      <c r="BV447" s="25"/>
      <c r="BW447" s="25"/>
      <c r="BX447" s="25"/>
      <c r="BY447" s="26">
        <v>116.15</v>
      </c>
      <c r="BZ447" s="26">
        <v>840.2</v>
      </c>
      <c r="CA447" s="26">
        <f t="shared" si="80"/>
        <v>724.0500000000001</v>
      </c>
      <c r="CB447" s="25"/>
      <c r="CC447" s="25"/>
      <c r="CD447" s="25">
        <v>467</v>
      </c>
      <c r="CE447" s="25">
        <v>7.12</v>
      </c>
      <c r="CF447" s="25"/>
      <c r="CG447" s="25"/>
      <c r="CH447" s="25"/>
      <c r="CI447" s="25"/>
      <c r="CJ447" s="25"/>
      <c r="CK447" s="25"/>
      <c r="CL447" s="27"/>
    </row>
    <row r="448" spans="1:90" ht="10.5" customHeight="1" hidden="1">
      <c r="A448" s="23" t="s">
        <v>145</v>
      </c>
      <c r="B448" s="49">
        <v>35725</v>
      </c>
      <c r="C448" s="49" t="s">
        <v>92</v>
      </c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>
        <v>1</v>
      </c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 t="s">
        <v>125</v>
      </c>
      <c r="AT448" s="25"/>
      <c r="AU448" s="25"/>
      <c r="AV448" s="25"/>
      <c r="AW448" s="25"/>
      <c r="AX448" s="25"/>
      <c r="AY448" s="25"/>
      <c r="AZ448" s="25"/>
      <c r="BA448" s="25"/>
      <c r="BB448" s="25"/>
      <c r="BC448" s="25"/>
      <c r="BD448" s="25"/>
      <c r="BE448" s="25"/>
      <c r="BF448" s="25"/>
      <c r="BG448" s="25"/>
      <c r="BH448" s="25"/>
      <c r="BI448" s="25"/>
      <c r="BJ448" s="25"/>
      <c r="BK448" s="25"/>
      <c r="BL448" s="25"/>
      <c r="BM448" s="25"/>
      <c r="BN448" s="25">
        <f t="shared" si="81"/>
        <v>1</v>
      </c>
      <c r="BO448" s="25">
        <f t="shared" si="83"/>
        <v>2</v>
      </c>
      <c r="BP448" s="25"/>
      <c r="BQ448" s="25"/>
      <c r="BR448" s="25"/>
      <c r="BS448" s="25"/>
      <c r="BT448" s="25"/>
      <c r="BU448" s="25"/>
      <c r="BV448" s="25"/>
      <c r="BW448" s="25"/>
      <c r="BX448" s="25"/>
      <c r="BY448" s="26">
        <v>117.73</v>
      </c>
      <c r="BZ448" s="26">
        <v>840.2</v>
      </c>
      <c r="CA448" s="26">
        <f t="shared" si="80"/>
        <v>722.47</v>
      </c>
      <c r="CB448" s="25"/>
      <c r="CC448" s="25"/>
      <c r="CD448" s="25">
        <v>750</v>
      </c>
      <c r="CE448" s="25">
        <v>7.2</v>
      </c>
      <c r="CF448" s="25"/>
      <c r="CG448" s="25"/>
      <c r="CH448" s="25"/>
      <c r="CI448" s="25"/>
      <c r="CJ448" s="25"/>
      <c r="CK448" s="25"/>
      <c r="CL448" s="27"/>
    </row>
    <row r="449" spans="1:90" ht="10.5" customHeight="1" hidden="1">
      <c r="A449" s="23" t="s">
        <v>145</v>
      </c>
      <c r="B449" s="49">
        <v>35948</v>
      </c>
      <c r="C449" s="49" t="s">
        <v>90</v>
      </c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>
        <v>3.7</v>
      </c>
      <c r="AV449" s="25">
        <v>2.5</v>
      </c>
      <c r="AW449" s="25"/>
      <c r="AX449" s="25"/>
      <c r="AY449" s="25"/>
      <c r="AZ449" s="25"/>
      <c r="BA449" s="25"/>
      <c r="BB449" s="25"/>
      <c r="BC449" s="25"/>
      <c r="BD449" s="25"/>
      <c r="BE449" s="25">
        <v>1.1</v>
      </c>
      <c r="BF449" s="25"/>
      <c r="BG449" s="25"/>
      <c r="BH449" s="25">
        <v>1</v>
      </c>
      <c r="BI449" s="25"/>
      <c r="BJ449" s="25"/>
      <c r="BK449" s="25"/>
      <c r="BL449" s="25"/>
      <c r="BM449" s="25"/>
      <c r="BN449" s="25">
        <f t="shared" si="81"/>
        <v>8.3</v>
      </c>
      <c r="BO449" s="25">
        <f t="shared" si="83"/>
        <v>4</v>
      </c>
      <c r="BP449" s="25"/>
      <c r="BQ449" s="25"/>
      <c r="BR449" s="25"/>
      <c r="BS449" s="25"/>
      <c r="BT449" s="25"/>
      <c r="BU449" s="25"/>
      <c r="BV449" s="25"/>
      <c r="BW449" s="25"/>
      <c r="BX449" s="25"/>
      <c r="BY449" s="26">
        <v>117.48</v>
      </c>
      <c r="BZ449" s="26">
        <v>840.2</v>
      </c>
      <c r="CA449" s="26">
        <f t="shared" si="80"/>
        <v>722.72</v>
      </c>
      <c r="CB449" s="25"/>
      <c r="CC449" s="25"/>
      <c r="CD449" s="25">
        <v>768</v>
      </c>
      <c r="CE449" s="25">
        <v>7.13</v>
      </c>
      <c r="CF449" s="25"/>
      <c r="CG449" s="25"/>
      <c r="CH449" s="25"/>
      <c r="CI449" s="25"/>
      <c r="CJ449" s="25"/>
      <c r="CK449" s="25"/>
      <c r="CL449" s="27"/>
    </row>
    <row r="450" spans="1:90" ht="10.5" customHeight="1" hidden="1">
      <c r="A450" s="23" t="s">
        <v>145</v>
      </c>
      <c r="B450" s="49">
        <v>36124</v>
      </c>
      <c r="C450" s="49" t="s">
        <v>94</v>
      </c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  <c r="BA450" s="25"/>
      <c r="BB450" s="25"/>
      <c r="BC450" s="25"/>
      <c r="BD450" s="25"/>
      <c r="BE450" s="25"/>
      <c r="BF450" s="25"/>
      <c r="BG450" s="25"/>
      <c r="BH450" s="25"/>
      <c r="BI450" s="25"/>
      <c r="BJ450" s="25"/>
      <c r="BK450" s="25"/>
      <c r="BL450" s="25"/>
      <c r="BM450" s="25"/>
      <c r="BN450" s="25" t="str">
        <f t="shared" si="81"/>
        <v>ND</v>
      </c>
      <c r="BO450" s="25">
        <f t="shared" si="83"/>
        <v>0</v>
      </c>
      <c r="BP450" s="25" t="s">
        <v>91</v>
      </c>
      <c r="BQ450" s="25" t="s">
        <v>91</v>
      </c>
      <c r="BR450" s="25" t="s">
        <v>91</v>
      </c>
      <c r="BS450" s="25" t="s">
        <v>91</v>
      </c>
      <c r="BT450" s="25">
        <v>0.47</v>
      </c>
      <c r="BU450" s="25" t="s">
        <v>91</v>
      </c>
      <c r="BV450" s="25" t="s">
        <v>91</v>
      </c>
      <c r="BW450" s="25" t="s">
        <v>91</v>
      </c>
      <c r="BX450" s="25" t="s">
        <v>91</v>
      </c>
      <c r="BY450" s="26">
        <v>117.95</v>
      </c>
      <c r="BZ450" s="26">
        <v>840.2</v>
      </c>
      <c r="CA450" s="26">
        <f t="shared" si="80"/>
        <v>722.25</v>
      </c>
      <c r="CB450" s="25"/>
      <c r="CC450" s="25"/>
      <c r="CD450" s="25">
        <v>850</v>
      </c>
      <c r="CE450" s="25">
        <v>7.18</v>
      </c>
      <c r="CF450" s="25"/>
      <c r="CG450" s="25"/>
      <c r="CH450" s="25"/>
      <c r="CI450" s="25"/>
      <c r="CJ450" s="25"/>
      <c r="CK450" s="25"/>
      <c r="CL450" s="27"/>
    </row>
    <row r="451" spans="1:90" ht="10.5" customHeight="1">
      <c r="A451" s="23" t="s">
        <v>145</v>
      </c>
      <c r="B451" s="49">
        <v>36263</v>
      </c>
      <c r="C451" s="49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  <c r="AZ451" s="25"/>
      <c r="BA451" s="25"/>
      <c r="BB451" s="25"/>
      <c r="BC451" s="25"/>
      <c r="BD451" s="25"/>
      <c r="BE451" s="25"/>
      <c r="BF451" s="25"/>
      <c r="BG451" s="25"/>
      <c r="BH451" s="25"/>
      <c r="BI451" s="25"/>
      <c r="BJ451" s="25"/>
      <c r="BK451" s="25"/>
      <c r="BL451" s="25"/>
      <c r="BM451" s="25"/>
      <c r="BN451" s="25"/>
      <c r="BO451" s="25"/>
      <c r="BP451" s="25"/>
      <c r="BQ451" s="25"/>
      <c r="BR451" s="25"/>
      <c r="BS451" s="25"/>
      <c r="BT451" s="25"/>
      <c r="BU451" s="25"/>
      <c r="BV451" s="25"/>
      <c r="BW451" s="25"/>
      <c r="BX451" s="25"/>
      <c r="BY451" s="26">
        <v>118.15</v>
      </c>
      <c r="BZ451" s="26">
        <v>840.2</v>
      </c>
      <c r="CA451" s="26">
        <f t="shared" si="80"/>
        <v>722.0500000000001</v>
      </c>
      <c r="CB451" s="25">
        <v>8.3</v>
      </c>
      <c r="CC451" s="25">
        <v>10</v>
      </c>
      <c r="CD451" s="25">
        <v>919</v>
      </c>
      <c r="CE451" s="25">
        <v>7.3</v>
      </c>
      <c r="CF451" s="25"/>
      <c r="CG451" s="25"/>
      <c r="CH451" s="25"/>
      <c r="CI451" s="25"/>
      <c r="CJ451" s="25"/>
      <c r="CK451" s="25"/>
      <c r="CL451" s="27"/>
    </row>
    <row r="452" spans="1:90" ht="10.5" customHeight="1">
      <c r="A452" s="23" t="s">
        <v>145</v>
      </c>
      <c r="B452" s="49">
        <v>36398</v>
      </c>
      <c r="C452" s="49" t="s">
        <v>103</v>
      </c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>
        <v>0.5</v>
      </c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5"/>
      <c r="BD452" s="25"/>
      <c r="BE452" s="25">
        <v>0.8</v>
      </c>
      <c r="BF452" s="25"/>
      <c r="BG452" s="25"/>
      <c r="BH452" s="25"/>
      <c r="BI452" s="25"/>
      <c r="BJ452" s="25"/>
      <c r="BK452" s="25"/>
      <c r="BL452" s="25"/>
      <c r="BM452" s="25"/>
      <c r="BN452" s="25">
        <f>IF(COUNTA(A452)=1,IF(SUM(D452:BM452)=0,"ND",SUM(D452:BM452))," ")</f>
        <v>1.3</v>
      </c>
      <c r="BO452" s="25">
        <f>COUNTA(D452:BM452)</f>
        <v>2</v>
      </c>
      <c r="BP452" s="25" t="s">
        <v>104</v>
      </c>
      <c r="BQ452" s="25" t="s">
        <v>115</v>
      </c>
      <c r="BR452" s="25">
        <v>1.3</v>
      </c>
      <c r="BS452" s="25" t="s">
        <v>106</v>
      </c>
      <c r="BT452" s="25">
        <v>0.083</v>
      </c>
      <c r="BU452" s="25">
        <v>2.5</v>
      </c>
      <c r="BV452" s="25" t="s">
        <v>121</v>
      </c>
      <c r="BW452" s="25" t="s">
        <v>107</v>
      </c>
      <c r="BX452" s="25">
        <v>0.012</v>
      </c>
      <c r="BY452" s="26">
        <v>117.49</v>
      </c>
      <c r="BZ452" s="26">
        <v>840.2</v>
      </c>
      <c r="CA452" s="26">
        <f>+BZ452-BY452</f>
        <v>722.71</v>
      </c>
      <c r="CB452" s="25">
        <v>9.6</v>
      </c>
      <c r="CC452" s="25">
        <v>2.1</v>
      </c>
      <c r="CD452" s="25">
        <v>949</v>
      </c>
      <c r="CE452" s="25">
        <v>7.25</v>
      </c>
      <c r="CF452" s="25"/>
      <c r="CG452" s="25"/>
      <c r="CH452" s="25"/>
      <c r="CI452" s="25"/>
      <c r="CJ452" s="25"/>
      <c r="CK452" s="25"/>
      <c r="CL452" s="27"/>
    </row>
    <row r="453" spans="1:90" ht="10.5" customHeight="1">
      <c r="A453" s="23" t="s">
        <v>145</v>
      </c>
      <c r="B453" s="49">
        <v>36497</v>
      </c>
      <c r="C453" s="49" t="s">
        <v>112</v>
      </c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  <c r="AY453" s="25"/>
      <c r="AZ453" s="25"/>
      <c r="BA453" s="25"/>
      <c r="BB453" s="25"/>
      <c r="BC453" s="25"/>
      <c r="BD453" s="25"/>
      <c r="BE453" s="25">
        <v>1</v>
      </c>
      <c r="BF453" s="25"/>
      <c r="BG453" s="25"/>
      <c r="BH453" s="25"/>
      <c r="BI453" s="25"/>
      <c r="BJ453" s="25"/>
      <c r="BK453" s="25"/>
      <c r="BL453" s="25"/>
      <c r="BM453" s="25"/>
      <c r="BN453" s="25">
        <f>IF(COUNTA(A453)=1,IF(SUM(D453:BM453)=0,"ND",SUM(D453:BM453))," ")</f>
        <v>1</v>
      </c>
      <c r="BO453" s="25">
        <f>COUNTA(D453:BM453)</f>
        <v>1</v>
      </c>
      <c r="BP453" s="25"/>
      <c r="BQ453" s="25"/>
      <c r="BR453" s="25"/>
      <c r="BS453" s="25"/>
      <c r="BT453" s="25"/>
      <c r="BU453" s="25"/>
      <c r="BV453" s="25"/>
      <c r="BW453" s="25"/>
      <c r="BX453" s="25"/>
      <c r="BY453" s="26">
        <v>118.53</v>
      </c>
      <c r="BZ453" s="26">
        <v>840.2</v>
      </c>
      <c r="CA453" s="26">
        <f>+BZ453-BY453</f>
        <v>721.6700000000001</v>
      </c>
      <c r="CB453" s="25">
        <v>8.6</v>
      </c>
      <c r="CC453" s="25">
        <v>5.4</v>
      </c>
      <c r="CD453" s="25">
        <v>637</v>
      </c>
      <c r="CE453" s="25">
        <v>6.87</v>
      </c>
      <c r="CF453" s="25"/>
      <c r="CG453" s="25"/>
      <c r="CH453" s="25"/>
      <c r="CI453" s="25"/>
      <c r="CJ453" s="25"/>
      <c r="CK453" s="25"/>
      <c r="CL453" s="27"/>
    </row>
    <row r="454" spans="1:90" ht="10.5" customHeight="1">
      <c r="A454" s="23" t="s">
        <v>145</v>
      </c>
      <c r="B454" s="49">
        <v>36627</v>
      </c>
      <c r="C454" s="49" t="s">
        <v>112</v>
      </c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  <c r="AY454" s="25"/>
      <c r="AZ454" s="25"/>
      <c r="BA454" s="25"/>
      <c r="BB454" s="25"/>
      <c r="BC454" s="25"/>
      <c r="BD454" s="25"/>
      <c r="BE454" s="25">
        <v>1.2</v>
      </c>
      <c r="BF454" s="25"/>
      <c r="BG454" s="25"/>
      <c r="BH454" s="25"/>
      <c r="BI454" s="25"/>
      <c r="BJ454" s="25"/>
      <c r="BK454" s="25"/>
      <c r="BL454" s="25"/>
      <c r="BM454" s="25"/>
      <c r="BN454" s="25">
        <f>IF(COUNTA(A454)=1,IF(SUM(D454:BM454)=0,"ND",SUM(D454:BM454))," ")</f>
        <v>1.2</v>
      </c>
      <c r="BO454" s="25">
        <f>COUNTA(D454:BM454)</f>
        <v>1</v>
      </c>
      <c r="BP454" s="25"/>
      <c r="BQ454" s="25"/>
      <c r="BR454" s="25"/>
      <c r="BS454" s="25"/>
      <c r="BT454" s="25"/>
      <c r="BU454" s="25"/>
      <c r="BV454" s="25"/>
      <c r="BW454" s="25"/>
      <c r="BX454" s="25"/>
      <c r="BY454" s="26">
        <v>119.88</v>
      </c>
      <c r="BZ454" s="26">
        <v>840.2</v>
      </c>
      <c r="CA454" s="26">
        <f>+BZ454-BY454</f>
        <v>720.32</v>
      </c>
      <c r="CB454" s="25">
        <v>8.3</v>
      </c>
      <c r="CC454" s="25">
        <v>6.7</v>
      </c>
      <c r="CD454" s="25">
        <v>746</v>
      </c>
      <c r="CE454" s="25">
        <v>7.23</v>
      </c>
      <c r="CF454" s="25"/>
      <c r="CG454" s="25"/>
      <c r="CH454" s="25"/>
      <c r="CI454" s="25"/>
      <c r="CJ454" s="25"/>
      <c r="CK454" s="25"/>
      <c r="CL454" s="27"/>
    </row>
    <row r="455" spans="1:90" ht="10.5" customHeight="1">
      <c r="A455" s="23" t="s">
        <v>145</v>
      </c>
      <c r="B455" s="49">
        <v>36767</v>
      </c>
      <c r="C455" s="49" t="s">
        <v>112</v>
      </c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  <c r="AY455" s="25"/>
      <c r="AZ455" s="25"/>
      <c r="BA455" s="25"/>
      <c r="BB455" s="25"/>
      <c r="BC455" s="25"/>
      <c r="BD455" s="25"/>
      <c r="BE455" s="25">
        <v>0.7</v>
      </c>
      <c r="BF455" s="25"/>
      <c r="BG455" s="25"/>
      <c r="BH455" s="25"/>
      <c r="BI455" s="25"/>
      <c r="BJ455" s="25"/>
      <c r="BK455" s="25"/>
      <c r="BL455" s="25"/>
      <c r="BM455" s="25"/>
      <c r="BN455" s="25">
        <f>IF(COUNTA(A455)=1,IF(SUM(D455:BM455)=0,"ND",SUM(D455:BM455))," ")</f>
        <v>0.7</v>
      </c>
      <c r="BO455" s="25">
        <f>COUNTA(D455:BM455)</f>
        <v>1</v>
      </c>
      <c r="BP455" s="25" t="s">
        <v>170</v>
      </c>
      <c r="BQ455" s="25" t="s">
        <v>171</v>
      </c>
      <c r="BR455" s="25">
        <v>1.7</v>
      </c>
      <c r="BS455" s="25" t="s">
        <v>106</v>
      </c>
      <c r="BT455" s="25">
        <v>0.2</v>
      </c>
      <c r="BU455" s="25" t="s">
        <v>170</v>
      </c>
      <c r="BV455" s="25" t="s">
        <v>121</v>
      </c>
      <c r="BW455" s="25" t="s">
        <v>107</v>
      </c>
      <c r="BX455" s="25">
        <v>0.049</v>
      </c>
      <c r="BY455" s="8">
        <v>120.78</v>
      </c>
      <c r="BZ455" s="26">
        <v>840.2</v>
      </c>
      <c r="CA455" s="26">
        <f>+BZ455-BY455</f>
        <v>719.4200000000001</v>
      </c>
      <c r="CB455" s="9">
        <v>8.5</v>
      </c>
      <c r="CC455" s="10">
        <v>7.5</v>
      </c>
      <c r="CD455" s="10">
        <v>774</v>
      </c>
      <c r="CE455" s="9">
        <v>6.69</v>
      </c>
      <c r="CF455" s="25">
        <v>2.7</v>
      </c>
      <c r="CG455" s="25">
        <v>610</v>
      </c>
      <c r="CH455" s="25">
        <v>100</v>
      </c>
      <c r="CI455" s="25">
        <v>32</v>
      </c>
      <c r="CJ455" s="25" t="s">
        <v>121</v>
      </c>
      <c r="CK455" s="25">
        <v>7.5</v>
      </c>
      <c r="CL455" s="27" t="s">
        <v>107</v>
      </c>
    </row>
    <row r="456" spans="1:90" ht="10.5" customHeight="1">
      <c r="A456" s="23" t="s">
        <v>145</v>
      </c>
      <c r="B456" s="49">
        <v>36823</v>
      </c>
      <c r="C456" s="49" t="s">
        <v>112</v>
      </c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  <c r="AZ456" s="25"/>
      <c r="BA456" s="25"/>
      <c r="BB456" s="25"/>
      <c r="BC456" s="25"/>
      <c r="BD456" s="25"/>
      <c r="BE456" s="25">
        <v>1</v>
      </c>
      <c r="BF456" s="25"/>
      <c r="BG456" s="25"/>
      <c r="BH456" s="25"/>
      <c r="BI456" s="25"/>
      <c r="BJ456" s="25"/>
      <c r="BK456" s="25"/>
      <c r="BL456" s="25"/>
      <c r="BM456" s="25"/>
      <c r="BN456" s="25">
        <f>IF(COUNTA(A456)=1,IF(SUM(D456:BM456)=0,"ND",SUM(D456:BM456))," ")</f>
        <v>1</v>
      </c>
      <c r="BO456" s="25">
        <f>COUNTA(D456:BM456)</f>
        <v>1</v>
      </c>
      <c r="BP456" s="25"/>
      <c r="BQ456" s="25"/>
      <c r="BR456" s="25"/>
      <c r="BS456" s="25"/>
      <c r="BT456" s="25"/>
      <c r="BU456" s="25"/>
      <c r="BV456" s="25"/>
      <c r="BW456" s="25"/>
      <c r="BX456" s="25"/>
      <c r="BY456" s="8">
        <v>121.45</v>
      </c>
      <c r="BZ456" s="26">
        <v>840.2</v>
      </c>
      <c r="CA456" s="26">
        <f>+BZ456-BY456</f>
        <v>718.75</v>
      </c>
      <c r="CB456" s="9">
        <v>8.7</v>
      </c>
      <c r="CC456" s="10">
        <v>3.1</v>
      </c>
      <c r="CD456" s="10">
        <v>854</v>
      </c>
      <c r="CE456" s="9">
        <v>7.19</v>
      </c>
      <c r="CF456" s="25"/>
      <c r="CG456" s="25"/>
      <c r="CH456" s="25"/>
      <c r="CI456" s="25"/>
      <c r="CJ456" s="25"/>
      <c r="CK456" s="25"/>
      <c r="CL456" s="27"/>
    </row>
    <row r="457" spans="1:90" ht="10.5" customHeight="1">
      <c r="A457" s="23"/>
      <c r="B457" s="49"/>
      <c r="C457" s="49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  <c r="AZ457" s="25"/>
      <c r="BA457" s="25"/>
      <c r="BB457" s="25"/>
      <c r="BC457" s="25"/>
      <c r="BD457" s="25"/>
      <c r="BE457" s="25"/>
      <c r="BF457" s="25"/>
      <c r="BG457" s="25"/>
      <c r="BH457" s="25"/>
      <c r="BI457" s="25"/>
      <c r="BJ457" s="25"/>
      <c r="BK457" s="25"/>
      <c r="BL457" s="25"/>
      <c r="BM457" s="25"/>
      <c r="BN457" s="25"/>
      <c r="BO457" s="25"/>
      <c r="BP457" s="25"/>
      <c r="BQ457" s="25"/>
      <c r="BR457" s="25"/>
      <c r="BS457" s="25"/>
      <c r="BT457" s="25"/>
      <c r="BU457" s="25"/>
      <c r="BV457" s="25"/>
      <c r="BW457" s="25"/>
      <c r="BX457" s="25"/>
      <c r="BY457" s="8"/>
      <c r="BZ457" s="26"/>
      <c r="CA457" s="26"/>
      <c r="CB457" s="9"/>
      <c r="CC457" s="10"/>
      <c r="CD457" s="10"/>
      <c r="CE457" s="9"/>
      <c r="CF457" s="25"/>
      <c r="CG457" s="25"/>
      <c r="CH457" s="25"/>
      <c r="CI457" s="25"/>
      <c r="CJ457" s="25"/>
      <c r="CK457" s="25"/>
      <c r="CL457" s="27"/>
    </row>
    <row r="458" spans="1:90" ht="10.5" customHeight="1">
      <c r="A458" s="23"/>
      <c r="B458" s="49"/>
      <c r="C458" s="49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  <c r="AY458" s="25"/>
      <c r="AZ458" s="25"/>
      <c r="BA458" s="25"/>
      <c r="BB458" s="25"/>
      <c r="BC458" s="25"/>
      <c r="BD458" s="25"/>
      <c r="BE458" s="25"/>
      <c r="BF458" s="25"/>
      <c r="BG458" s="25"/>
      <c r="BH458" s="25"/>
      <c r="BI458" s="25"/>
      <c r="BJ458" s="25"/>
      <c r="BK458" s="25"/>
      <c r="BL458" s="25"/>
      <c r="BM458" s="25"/>
      <c r="BN458" s="25"/>
      <c r="BO458" s="25"/>
      <c r="BP458" s="25"/>
      <c r="BQ458" s="25"/>
      <c r="BR458" s="25"/>
      <c r="BS458" s="25"/>
      <c r="BT458" s="25"/>
      <c r="BU458" s="25"/>
      <c r="BV458" s="25"/>
      <c r="BW458" s="25"/>
      <c r="BX458" s="25"/>
      <c r="BY458" s="26"/>
      <c r="BZ458" s="26"/>
      <c r="CA458" s="26"/>
      <c r="CB458" s="25"/>
      <c r="CC458" s="25"/>
      <c r="CD458" s="25"/>
      <c r="CE458" s="25"/>
      <c r="CF458" s="25"/>
      <c r="CG458" s="25"/>
      <c r="CH458" s="25"/>
      <c r="CI458" s="25"/>
      <c r="CJ458" s="25"/>
      <c r="CK458" s="25"/>
      <c r="CL458" s="27"/>
    </row>
    <row r="459" spans="1:90" ht="10.5" customHeight="1" hidden="1">
      <c r="A459" s="23" t="s">
        <v>147</v>
      </c>
      <c r="B459" s="49">
        <v>35565</v>
      </c>
      <c r="C459" s="49" t="s">
        <v>90</v>
      </c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>
        <v>3.3</v>
      </c>
      <c r="AM459" s="25"/>
      <c r="AN459" s="25"/>
      <c r="AO459" s="25"/>
      <c r="AP459" s="25"/>
      <c r="AQ459" s="25"/>
      <c r="AR459" s="25"/>
      <c r="AS459" s="25"/>
      <c r="AT459" s="25"/>
      <c r="AU459" s="25">
        <v>1.1</v>
      </c>
      <c r="AV459" s="25"/>
      <c r="AW459" s="25"/>
      <c r="AX459" s="25"/>
      <c r="AY459" s="25"/>
      <c r="AZ459" s="25"/>
      <c r="BA459" s="25"/>
      <c r="BB459" s="25"/>
      <c r="BC459" s="25"/>
      <c r="BD459" s="25"/>
      <c r="BE459" s="25"/>
      <c r="BF459" s="25"/>
      <c r="BG459" s="25"/>
      <c r="BH459" s="25"/>
      <c r="BI459" s="25"/>
      <c r="BJ459" s="25"/>
      <c r="BK459" s="25">
        <v>1.5</v>
      </c>
      <c r="BL459" s="25"/>
      <c r="BM459" s="25"/>
      <c r="BN459" s="25">
        <f t="shared" si="81"/>
        <v>5.9</v>
      </c>
      <c r="BO459" s="25">
        <f>COUNTA(D459:BM459)</f>
        <v>3</v>
      </c>
      <c r="BP459" s="25"/>
      <c r="BQ459" s="25"/>
      <c r="BR459" s="25"/>
      <c r="BS459" s="25"/>
      <c r="BT459" s="25"/>
      <c r="BU459" s="25"/>
      <c r="BV459" s="25"/>
      <c r="BW459" s="25"/>
      <c r="BX459" s="25"/>
      <c r="BY459" s="26">
        <v>89</v>
      </c>
      <c r="BZ459" s="26"/>
      <c r="CA459" s="26"/>
      <c r="CB459" s="25"/>
      <c r="CC459" s="25"/>
      <c r="CD459" s="25">
        <v>558</v>
      </c>
      <c r="CE459" s="25">
        <v>7.03</v>
      </c>
      <c r="CF459" s="25"/>
      <c r="CG459" s="25"/>
      <c r="CH459" s="25"/>
      <c r="CI459" s="25"/>
      <c r="CJ459" s="25"/>
      <c r="CK459" s="25"/>
      <c r="CL459" s="27"/>
    </row>
    <row r="460" spans="1:90" ht="10.5" customHeight="1" hidden="1">
      <c r="A460" s="23" t="s">
        <v>147</v>
      </c>
      <c r="B460" s="49">
        <v>35643</v>
      </c>
      <c r="C460" s="49" t="s">
        <v>92</v>
      </c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>
        <v>1.3</v>
      </c>
      <c r="AM460" s="25"/>
      <c r="AN460" s="25"/>
      <c r="AO460" s="25"/>
      <c r="AP460" s="25"/>
      <c r="AQ460" s="25"/>
      <c r="AR460" s="25"/>
      <c r="AS460" s="25"/>
      <c r="AT460" s="25"/>
      <c r="AU460" s="25">
        <v>3.9</v>
      </c>
      <c r="AV460" s="25"/>
      <c r="AW460" s="25"/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>
        <f t="shared" si="81"/>
        <v>5.2</v>
      </c>
      <c r="BO460" s="25">
        <f>COUNTA(D460:BM460)</f>
        <v>2</v>
      </c>
      <c r="BP460" s="25"/>
      <c r="BQ460" s="25"/>
      <c r="BR460" s="25"/>
      <c r="BS460" s="25"/>
      <c r="BT460" s="25"/>
      <c r="BU460" s="25"/>
      <c r="BV460" s="25"/>
      <c r="BW460" s="25"/>
      <c r="BX460" s="25"/>
      <c r="BY460" s="26">
        <v>87.75</v>
      </c>
      <c r="BZ460" s="26"/>
      <c r="CA460" s="26"/>
      <c r="CB460" s="25"/>
      <c r="CC460" s="25"/>
      <c r="CD460" s="25">
        <v>469</v>
      </c>
      <c r="CE460" s="25">
        <v>7.2</v>
      </c>
      <c r="CF460" s="25"/>
      <c r="CG460" s="25"/>
      <c r="CH460" s="25"/>
      <c r="CI460" s="25"/>
      <c r="CJ460" s="25"/>
      <c r="CK460" s="25"/>
      <c r="CL460" s="27"/>
    </row>
    <row r="461" spans="1:90" ht="10.5" customHeight="1" hidden="1">
      <c r="A461" s="23" t="s">
        <v>147</v>
      </c>
      <c r="B461" s="49">
        <v>35725</v>
      </c>
      <c r="C461" s="49" t="s">
        <v>92</v>
      </c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>
        <v>2</v>
      </c>
      <c r="AV461" s="25"/>
      <c r="AW461" s="25"/>
      <c r="AX461" s="25"/>
      <c r="AY461" s="25"/>
      <c r="AZ461" s="25"/>
      <c r="BA461" s="25"/>
      <c r="BB461" s="25"/>
      <c r="BC461" s="25"/>
      <c r="BD461" s="25"/>
      <c r="BE461" s="25"/>
      <c r="BF461" s="25"/>
      <c r="BG461" s="25"/>
      <c r="BH461" s="25"/>
      <c r="BI461" s="25"/>
      <c r="BJ461" s="25"/>
      <c r="BK461" s="25"/>
      <c r="BL461" s="25"/>
      <c r="BM461" s="25"/>
      <c r="BN461" s="25">
        <f t="shared" si="81"/>
        <v>2</v>
      </c>
      <c r="BO461" s="25">
        <f>COUNTA(D461:BM461)</f>
        <v>1</v>
      </c>
      <c r="BP461" s="25"/>
      <c r="BQ461" s="25"/>
      <c r="BR461" s="25"/>
      <c r="BS461" s="25"/>
      <c r="BT461" s="25"/>
      <c r="BU461" s="25"/>
      <c r="BV461" s="25"/>
      <c r="BW461" s="25"/>
      <c r="BX461" s="25"/>
      <c r="BY461" s="26">
        <v>86.48</v>
      </c>
      <c r="BZ461" s="26"/>
      <c r="CA461" s="26"/>
      <c r="CB461" s="25"/>
      <c r="CC461" s="25"/>
      <c r="CD461" s="25">
        <v>730</v>
      </c>
      <c r="CE461" s="25">
        <v>7.11</v>
      </c>
      <c r="CF461" s="25"/>
      <c r="CG461" s="25"/>
      <c r="CH461" s="25"/>
      <c r="CI461" s="25"/>
      <c r="CJ461" s="25"/>
      <c r="CK461" s="25"/>
      <c r="CL461" s="27"/>
    </row>
    <row r="462" spans="1:90" ht="10.5" customHeight="1" hidden="1">
      <c r="A462" s="23"/>
      <c r="B462" s="49"/>
      <c r="C462" s="49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  <c r="BA462" s="25"/>
      <c r="BB462" s="25"/>
      <c r="BC462" s="25"/>
      <c r="BD462" s="25"/>
      <c r="BE462" s="25"/>
      <c r="BF462" s="25"/>
      <c r="BG462" s="25"/>
      <c r="BH462" s="25"/>
      <c r="BI462" s="25"/>
      <c r="BJ462" s="25"/>
      <c r="BK462" s="25"/>
      <c r="BL462" s="25"/>
      <c r="BM462" s="25"/>
      <c r="BN462" s="25"/>
      <c r="BO462" s="25"/>
      <c r="BP462" s="25"/>
      <c r="BQ462" s="25"/>
      <c r="BR462" s="25"/>
      <c r="BS462" s="25"/>
      <c r="BT462" s="25"/>
      <c r="BU462" s="25"/>
      <c r="BV462" s="25"/>
      <c r="BW462" s="25"/>
      <c r="BX462" s="25"/>
      <c r="BY462" s="26"/>
      <c r="BZ462" s="26"/>
      <c r="CA462" s="26"/>
      <c r="CB462" s="25"/>
      <c r="CC462" s="25"/>
      <c r="CD462" s="25"/>
      <c r="CE462" s="25"/>
      <c r="CF462" s="25"/>
      <c r="CG462" s="25"/>
      <c r="CH462" s="25"/>
      <c r="CI462" s="25"/>
      <c r="CJ462" s="25"/>
      <c r="CK462" s="25"/>
      <c r="CL462" s="27"/>
    </row>
    <row r="463" spans="1:90" ht="10.5" customHeight="1" hidden="1">
      <c r="A463" s="23"/>
      <c r="B463" s="49"/>
      <c r="C463" s="49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  <c r="AZ463" s="25"/>
      <c r="BA463" s="25"/>
      <c r="BB463" s="25"/>
      <c r="BC463" s="25"/>
      <c r="BD463" s="25"/>
      <c r="BE463" s="25"/>
      <c r="BF463" s="25"/>
      <c r="BG463" s="25"/>
      <c r="BH463" s="25"/>
      <c r="BI463" s="25"/>
      <c r="BJ463" s="25"/>
      <c r="BK463" s="25"/>
      <c r="BL463" s="25"/>
      <c r="BM463" s="25"/>
      <c r="BN463" s="25"/>
      <c r="BO463" s="25"/>
      <c r="BP463" s="25"/>
      <c r="BQ463" s="25"/>
      <c r="BR463" s="25"/>
      <c r="BS463" s="25"/>
      <c r="BT463" s="25"/>
      <c r="BU463" s="25"/>
      <c r="BV463" s="25"/>
      <c r="BW463" s="25"/>
      <c r="BX463" s="25"/>
      <c r="BY463" s="26"/>
      <c r="BZ463" s="26"/>
      <c r="CA463" s="26"/>
      <c r="CB463" s="25"/>
      <c r="CC463" s="25"/>
      <c r="CD463" s="25"/>
      <c r="CE463" s="25"/>
      <c r="CF463" s="25"/>
      <c r="CG463" s="25"/>
      <c r="CH463" s="25"/>
      <c r="CI463" s="25"/>
      <c r="CJ463" s="25"/>
      <c r="CK463" s="25"/>
      <c r="CL463" s="27"/>
    </row>
    <row r="464" spans="1:90" ht="10.5" customHeight="1" hidden="1">
      <c r="A464" s="23" t="s">
        <v>148</v>
      </c>
      <c r="B464" s="49">
        <v>35565</v>
      </c>
      <c r="C464" s="49" t="s">
        <v>90</v>
      </c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 t="str">
        <f>IF(COUNTA(A464)=1,IF(SUM(D464:BM464)=0,"ND",SUM(D464:BM464))," ")</f>
        <v>ND</v>
      </c>
      <c r="BO464" s="25">
        <f>COUNTA(D464:BM464)</f>
        <v>0</v>
      </c>
      <c r="BP464" s="25"/>
      <c r="BQ464" s="25"/>
      <c r="BR464" s="25"/>
      <c r="BS464" s="25"/>
      <c r="BT464" s="25"/>
      <c r="BU464" s="25"/>
      <c r="BV464" s="25"/>
      <c r="BW464" s="25"/>
      <c r="BX464" s="25"/>
      <c r="BY464" s="26">
        <v>46.46</v>
      </c>
      <c r="BZ464" s="26"/>
      <c r="CA464" s="26"/>
      <c r="CB464" s="25"/>
      <c r="CC464" s="25"/>
      <c r="CD464" s="25"/>
      <c r="CE464" s="25"/>
      <c r="CF464" s="25"/>
      <c r="CG464" s="25"/>
      <c r="CH464" s="25"/>
      <c r="CI464" s="25"/>
      <c r="CJ464" s="25"/>
      <c r="CK464" s="25"/>
      <c r="CL464" s="27"/>
    </row>
    <row r="465" spans="1:90" ht="10.5" customHeight="1" hidden="1">
      <c r="A465" s="23" t="s">
        <v>148</v>
      </c>
      <c r="B465" s="49">
        <v>35643</v>
      </c>
      <c r="C465" s="49" t="s">
        <v>92</v>
      </c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  <c r="AY465" s="25"/>
      <c r="AZ465" s="25"/>
      <c r="BA465" s="25"/>
      <c r="BB465" s="25"/>
      <c r="BC465" s="25"/>
      <c r="BD465" s="25"/>
      <c r="BE465" s="25"/>
      <c r="BF465" s="25"/>
      <c r="BG465" s="25"/>
      <c r="BH465" s="25"/>
      <c r="BI465" s="25"/>
      <c r="BJ465" s="25"/>
      <c r="BK465" s="25"/>
      <c r="BL465" s="25"/>
      <c r="BM465" s="25"/>
      <c r="BN465" s="25" t="str">
        <f>IF(COUNTA(A465)=1,IF(SUM(D465:BM465)=0,"ND",SUM(D465:BM465))," ")</f>
        <v>ND</v>
      </c>
      <c r="BO465" s="25">
        <f>COUNTA(D465:BM465)</f>
        <v>0</v>
      </c>
      <c r="BP465" s="25"/>
      <c r="BQ465" s="25"/>
      <c r="BR465" s="25"/>
      <c r="BS465" s="25"/>
      <c r="BT465" s="25"/>
      <c r="BU465" s="25"/>
      <c r="BV465" s="25"/>
      <c r="BW465" s="25"/>
      <c r="BX465" s="25"/>
      <c r="BY465" s="26">
        <v>47</v>
      </c>
      <c r="BZ465" s="26"/>
      <c r="CA465" s="26"/>
      <c r="CB465" s="25"/>
      <c r="CC465" s="25"/>
      <c r="CD465" s="25">
        <v>351</v>
      </c>
      <c r="CE465" s="25">
        <v>8.28</v>
      </c>
      <c r="CF465" s="25"/>
      <c r="CG465" s="25"/>
      <c r="CH465" s="25"/>
      <c r="CI465" s="25"/>
      <c r="CJ465" s="25"/>
      <c r="CK465" s="25"/>
      <c r="CL465" s="27"/>
    </row>
    <row r="466" spans="1:90" ht="10.5" customHeight="1" hidden="1">
      <c r="A466" s="23" t="s">
        <v>148</v>
      </c>
      <c r="B466" s="49">
        <v>35725</v>
      </c>
      <c r="C466" s="49" t="s">
        <v>92</v>
      </c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 t="s">
        <v>149</v>
      </c>
      <c r="AT466" s="25"/>
      <c r="AU466" s="25"/>
      <c r="AV466" s="25"/>
      <c r="AW466" s="25"/>
      <c r="AX466" s="25"/>
      <c r="AY466" s="25"/>
      <c r="AZ466" s="25"/>
      <c r="BA466" s="25"/>
      <c r="BB466" s="25"/>
      <c r="BC466" s="25"/>
      <c r="BD466" s="25"/>
      <c r="BE466" s="25"/>
      <c r="BF466" s="25"/>
      <c r="BG466" s="25"/>
      <c r="BH466" s="25"/>
      <c r="BI466" s="25"/>
      <c r="BJ466" s="25"/>
      <c r="BK466" s="25"/>
      <c r="BL466" s="25"/>
      <c r="BM466" s="25"/>
      <c r="BN466" s="25" t="str">
        <f>IF(COUNTA(A466)=1,IF(SUM(D466:BM466)=0,"ND",SUM(D466:BM466))," ")</f>
        <v>ND</v>
      </c>
      <c r="BO466" s="25">
        <f>COUNTA(D466:BM466)</f>
        <v>1</v>
      </c>
      <c r="BP466" s="25"/>
      <c r="BQ466" s="25"/>
      <c r="BR466" s="25"/>
      <c r="BS466" s="25"/>
      <c r="BT466" s="25"/>
      <c r="BU466" s="25"/>
      <c r="BV466" s="25"/>
      <c r="BW466" s="25"/>
      <c r="BX466" s="25"/>
      <c r="BY466" s="26">
        <v>48.21</v>
      </c>
      <c r="BZ466" s="26"/>
      <c r="CA466" s="26"/>
      <c r="CB466" s="25"/>
      <c r="CC466" s="25"/>
      <c r="CD466" s="25">
        <v>478</v>
      </c>
      <c r="CE466" s="25">
        <v>7.91</v>
      </c>
      <c r="CF466" s="25"/>
      <c r="CG466" s="25"/>
      <c r="CH466" s="25"/>
      <c r="CI466" s="25"/>
      <c r="CJ466" s="25"/>
      <c r="CK466" s="25"/>
      <c r="CL466" s="27"/>
    </row>
    <row r="467" spans="1:90" ht="10.5" customHeight="1" hidden="1">
      <c r="A467" s="23"/>
      <c r="B467" s="49"/>
      <c r="C467" s="49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  <c r="AY467" s="25"/>
      <c r="AZ467" s="25"/>
      <c r="BA467" s="25"/>
      <c r="BB467" s="25"/>
      <c r="BC467" s="25"/>
      <c r="BD467" s="25"/>
      <c r="BE467" s="25"/>
      <c r="BF467" s="25"/>
      <c r="BG467" s="25"/>
      <c r="BH467" s="25"/>
      <c r="BI467" s="25"/>
      <c r="BJ467" s="25"/>
      <c r="BK467" s="25"/>
      <c r="BL467" s="25"/>
      <c r="BM467" s="25"/>
      <c r="BN467" s="25"/>
      <c r="BO467" s="25"/>
      <c r="BP467" s="25"/>
      <c r="BQ467" s="25"/>
      <c r="BR467" s="25"/>
      <c r="BS467" s="25"/>
      <c r="BT467" s="25"/>
      <c r="BU467" s="25"/>
      <c r="BV467" s="25"/>
      <c r="BW467" s="25"/>
      <c r="BX467" s="25"/>
      <c r="BY467" s="26"/>
      <c r="BZ467" s="26"/>
      <c r="CA467" s="26"/>
      <c r="CB467" s="25"/>
      <c r="CC467" s="25"/>
      <c r="CD467" s="25"/>
      <c r="CE467" s="25"/>
      <c r="CF467" s="25"/>
      <c r="CG467" s="25"/>
      <c r="CH467" s="25"/>
      <c r="CI467" s="25"/>
      <c r="CJ467" s="25"/>
      <c r="CK467" s="25"/>
      <c r="CL467" s="27"/>
    </row>
    <row r="468" spans="1:90" ht="10.5" customHeight="1" hidden="1">
      <c r="A468" s="23"/>
      <c r="B468" s="49"/>
      <c r="C468" s="49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  <c r="AY468" s="25"/>
      <c r="AZ468" s="25"/>
      <c r="BA468" s="25"/>
      <c r="BB468" s="25"/>
      <c r="BC468" s="25"/>
      <c r="BD468" s="25"/>
      <c r="BE468" s="25"/>
      <c r="BF468" s="25"/>
      <c r="BG468" s="25"/>
      <c r="BH468" s="25"/>
      <c r="BI468" s="25"/>
      <c r="BJ468" s="25"/>
      <c r="BK468" s="25"/>
      <c r="BL468" s="25"/>
      <c r="BM468" s="25"/>
      <c r="BN468" s="25" t="str">
        <f>IF(COUNTA(A468)=1,IF(SUM(D468:BM468)=0,"ND",SUM(D468:BM468))," ")</f>
        <v> </v>
      </c>
      <c r="BO468" s="25"/>
      <c r="BP468" s="25"/>
      <c r="BQ468" s="25"/>
      <c r="BR468" s="25"/>
      <c r="BS468" s="25"/>
      <c r="BT468" s="25"/>
      <c r="BU468" s="25"/>
      <c r="BV468" s="25"/>
      <c r="BW468" s="25"/>
      <c r="BX468" s="25"/>
      <c r="BY468" s="26"/>
      <c r="BZ468" s="26"/>
      <c r="CA468" s="26"/>
      <c r="CB468" s="25"/>
      <c r="CC468" s="25"/>
      <c r="CD468" s="25"/>
      <c r="CE468" s="25"/>
      <c r="CF468" s="25"/>
      <c r="CG468" s="25"/>
      <c r="CH468" s="25"/>
      <c r="CI468" s="25"/>
      <c r="CJ468" s="25"/>
      <c r="CK468" s="25"/>
      <c r="CL468" s="27"/>
    </row>
    <row r="469" spans="1:90" ht="10.5" customHeight="1" hidden="1">
      <c r="A469" s="23" t="s">
        <v>150</v>
      </c>
      <c r="B469" s="49">
        <v>32009</v>
      </c>
      <c r="C469" s="49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  <c r="AY469" s="25"/>
      <c r="AZ469" s="25"/>
      <c r="BA469" s="25"/>
      <c r="BB469" s="25"/>
      <c r="BC469" s="25"/>
      <c r="BD469" s="25"/>
      <c r="BE469" s="25"/>
      <c r="BF469" s="25"/>
      <c r="BG469" s="25"/>
      <c r="BH469" s="25"/>
      <c r="BI469" s="25"/>
      <c r="BJ469" s="25"/>
      <c r="BK469" s="25"/>
      <c r="BL469" s="25"/>
      <c r="BM469" s="25"/>
      <c r="BN469" s="25"/>
      <c r="BO469" s="25"/>
      <c r="BP469" s="25"/>
      <c r="BQ469" s="25"/>
      <c r="BR469" s="25"/>
      <c r="BS469" s="25"/>
      <c r="BT469" s="25"/>
      <c r="BU469" s="25"/>
      <c r="BV469" s="25"/>
      <c r="BW469" s="25"/>
      <c r="BX469" s="25"/>
      <c r="BY469" s="26">
        <f aca="true" t="shared" si="84" ref="BY469:BY489">IF(COUNTA(BZ469:CA469)=2,BZ469-CA469," ")</f>
        <v>44.14999999999998</v>
      </c>
      <c r="BZ469" s="26">
        <f aca="true" t="shared" si="85" ref="BZ469:BZ489">IF(COUNTA(CA469)=1,761.43," ")</f>
        <v>761.43</v>
      </c>
      <c r="CA469" s="26">
        <v>717.28</v>
      </c>
      <c r="CB469" s="25"/>
      <c r="CC469" s="25"/>
      <c r="CD469" s="25"/>
      <c r="CE469" s="25"/>
      <c r="CF469" s="25"/>
      <c r="CG469" s="25"/>
      <c r="CH469" s="25"/>
      <c r="CI469" s="25"/>
      <c r="CJ469" s="25"/>
      <c r="CK469" s="25"/>
      <c r="CL469" s="27"/>
    </row>
    <row r="470" spans="1:90" ht="10.5" customHeight="1" hidden="1">
      <c r="A470" s="23" t="s">
        <v>150</v>
      </c>
      <c r="B470" s="49">
        <v>32037</v>
      </c>
      <c r="C470" s="49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  <c r="AY470" s="25"/>
      <c r="AZ470" s="25"/>
      <c r="BA470" s="25"/>
      <c r="BB470" s="25"/>
      <c r="BC470" s="25"/>
      <c r="BD470" s="25"/>
      <c r="BE470" s="25"/>
      <c r="BF470" s="25"/>
      <c r="BG470" s="25"/>
      <c r="BH470" s="25"/>
      <c r="BI470" s="25"/>
      <c r="BJ470" s="25"/>
      <c r="BK470" s="25"/>
      <c r="BL470" s="25"/>
      <c r="BM470" s="25"/>
      <c r="BN470" s="25"/>
      <c r="BO470" s="25"/>
      <c r="BP470" s="25"/>
      <c r="BQ470" s="25"/>
      <c r="BR470" s="25"/>
      <c r="BS470" s="25"/>
      <c r="BT470" s="25"/>
      <c r="BU470" s="25"/>
      <c r="BV470" s="25"/>
      <c r="BW470" s="25"/>
      <c r="BX470" s="25"/>
      <c r="BY470" s="26">
        <f t="shared" si="84"/>
        <v>44.00999999999999</v>
      </c>
      <c r="BZ470" s="26">
        <f t="shared" si="85"/>
        <v>761.43</v>
      </c>
      <c r="CA470" s="26">
        <v>717.42</v>
      </c>
      <c r="CB470" s="25"/>
      <c r="CC470" s="25"/>
      <c r="CD470" s="25"/>
      <c r="CE470" s="25"/>
      <c r="CF470" s="25"/>
      <c r="CG470" s="25"/>
      <c r="CH470" s="25"/>
      <c r="CI470" s="25"/>
      <c r="CJ470" s="25"/>
      <c r="CK470" s="25"/>
      <c r="CL470" s="27"/>
    </row>
    <row r="471" spans="1:90" ht="10.5" customHeight="1" hidden="1">
      <c r="A471" s="23" t="s">
        <v>150</v>
      </c>
      <c r="B471" s="49">
        <v>32072</v>
      </c>
      <c r="C471" s="49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  <c r="AZ471" s="25"/>
      <c r="BA471" s="25"/>
      <c r="BB471" s="25"/>
      <c r="BC471" s="25"/>
      <c r="BD471" s="25"/>
      <c r="BE471" s="25"/>
      <c r="BF471" s="25"/>
      <c r="BG471" s="25"/>
      <c r="BH471" s="25"/>
      <c r="BI471" s="25"/>
      <c r="BJ471" s="25"/>
      <c r="BK471" s="25"/>
      <c r="BL471" s="25"/>
      <c r="BM471" s="25"/>
      <c r="BN471" s="25"/>
      <c r="BO471" s="25"/>
      <c r="BP471" s="25"/>
      <c r="BQ471" s="25"/>
      <c r="BR471" s="25"/>
      <c r="BS471" s="25"/>
      <c r="BT471" s="25"/>
      <c r="BU471" s="25"/>
      <c r="BV471" s="25"/>
      <c r="BW471" s="25"/>
      <c r="BX471" s="25"/>
      <c r="BY471" s="26">
        <f t="shared" si="84"/>
        <v>45</v>
      </c>
      <c r="BZ471" s="26">
        <f t="shared" si="85"/>
        <v>761.43</v>
      </c>
      <c r="CA471" s="26">
        <v>716.43</v>
      </c>
      <c r="CB471" s="25"/>
      <c r="CC471" s="25"/>
      <c r="CD471" s="25"/>
      <c r="CE471" s="25"/>
      <c r="CF471" s="25"/>
      <c r="CG471" s="25"/>
      <c r="CH471" s="25"/>
      <c r="CI471" s="25"/>
      <c r="CJ471" s="25"/>
      <c r="CK471" s="25"/>
      <c r="CL471" s="27"/>
    </row>
    <row r="472" spans="1:90" ht="10.5" customHeight="1" hidden="1">
      <c r="A472" s="23" t="s">
        <v>150</v>
      </c>
      <c r="B472" s="49">
        <v>32380</v>
      </c>
      <c r="C472" s="49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5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  <c r="BX472" s="25"/>
      <c r="BY472" s="26">
        <f t="shared" si="84"/>
        <v>46</v>
      </c>
      <c r="BZ472" s="26">
        <f t="shared" si="85"/>
        <v>761.43</v>
      </c>
      <c r="CA472" s="26">
        <v>715.43</v>
      </c>
      <c r="CB472" s="25"/>
      <c r="CC472" s="25"/>
      <c r="CD472" s="25"/>
      <c r="CE472" s="25"/>
      <c r="CF472" s="25"/>
      <c r="CG472" s="25"/>
      <c r="CH472" s="25"/>
      <c r="CI472" s="25"/>
      <c r="CJ472" s="25"/>
      <c r="CK472" s="25"/>
      <c r="CL472" s="27"/>
    </row>
    <row r="473" spans="1:90" ht="10.5" customHeight="1" hidden="1">
      <c r="A473" s="23" t="s">
        <v>150</v>
      </c>
      <c r="B473" s="49">
        <v>32468</v>
      </c>
      <c r="C473" s="49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  <c r="AY473" s="25"/>
      <c r="AZ473" s="25"/>
      <c r="BA473" s="25"/>
      <c r="BB473" s="25"/>
      <c r="BC473" s="25"/>
      <c r="BD473" s="25"/>
      <c r="BE473" s="25"/>
      <c r="BF473" s="25"/>
      <c r="BG473" s="25"/>
      <c r="BH473" s="25"/>
      <c r="BI473" s="25"/>
      <c r="BJ473" s="25"/>
      <c r="BK473" s="25"/>
      <c r="BL473" s="25"/>
      <c r="BM473" s="25"/>
      <c r="BN473" s="25"/>
      <c r="BO473" s="25"/>
      <c r="BP473" s="25"/>
      <c r="BQ473" s="25"/>
      <c r="BR473" s="25"/>
      <c r="BS473" s="25"/>
      <c r="BT473" s="25"/>
      <c r="BU473" s="25"/>
      <c r="BV473" s="25"/>
      <c r="BW473" s="25"/>
      <c r="BX473" s="25"/>
      <c r="BY473" s="26">
        <f t="shared" si="84"/>
        <v>46.489999999999895</v>
      </c>
      <c r="BZ473" s="26">
        <f t="shared" si="85"/>
        <v>761.43</v>
      </c>
      <c r="CA473" s="26">
        <v>714.94</v>
      </c>
      <c r="CB473" s="25"/>
      <c r="CC473" s="25"/>
      <c r="CD473" s="25"/>
      <c r="CE473" s="25"/>
      <c r="CF473" s="25"/>
      <c r="CG473" s="25"/>
      <c r="CH473" s="25"/>
      <c r="CI473" s="25"/>
      <c r="CJ473" s="25"/>
      <c r="CK473" s="25"/>
      <c r="CL473" s="27"/>
    </row>
    <row r="474" spans="1:90" ht="10.5" customHeight="1" hidden="1">
      <c r="A474" s="23" t="s">
        <v>150</v>
      </c>
      <c r="B474" s="49">
        <v>32714</v>
      </c>
      <c r="C474" s="49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>
        <v>44</v>
      </c>
      <c r="Z474" s="25">
        <v>2.6</v>
      </c>
      <c r="AA474" s="25"/>
      <c r="AB474" s="25"/>
      <c r="AC474" s="25">
        <v>0.8</v>
      </c>
      <c r="AD474" s="25"/>
      <c r="AE474" s="25">
        <v>17</v>
      </c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>
        <v>2.3</v>
      </c>
      <c r="AU474" s="25"/>
      <c r="AV474" s="25"/>
      <c r="AW474" s="25"/>
      <c r="AX474" s="25"/>
      <c r="AY474" s="25">
        <v>2.4</v>
      </c>
      <c r="AZ474" s="25"/>
      <c r="BA474" s="25"/>
      <c r="BB474" s="25">
        <v>0.8</v>
      </c>
      <c r="BC474" s="25"/>
      <c r="BD474" s="25">
        <v>1.7</v>
      </c>
      <c r="BE474" s="25">
        <v>6.9</v>
      </c>
      <c r="BF474" s="25"/>
      <c r="BG474" s="25"/>
      <c r="BH474" s="25"/>
      <c r="BI474" s="25"/>
      <c r="BJ474" s="25"/>
      <c r="BK474" s="25"/>
      <c r="BL474" s="25"/>
      <c r="BM474" s="25"/>
      <c r="BN474" s="25">
        <f aca="true" t="shared" si="86" ref="BN474:BN501">IF(COUNTA(A474)=1,IF(SUM(D474:BM474)=0,"ND",SUM(D474:BM474))," ")</f>
        <v>78.50000000000001</v>
      </c>
      <c r="BO474" s="25">
        <f aca="true" t="shared" si="87" ref="BO474:BO484">COUNTA(D474:BM474)</f>
        <v>9</v>
      </c>
      <c r="BP474" s="25" t="s">
        <v>91</v>
      </c>
      <c r="BQ474" s="25" t="s">
        <v>91</v>
      </c>
      <c r="BR474" s="25" t="s">
        <v>91</v>
      </c>
      <c r="BS474" s="25" t="s">
        <v>91</v>
      </c>
      <c r="BT474" s="25">
        <v>0.06</v>
      </c>
      <c r="BU474" s="25" t="s">
        <v>91</v>
      </c>
      <c r="BV474" s="25" t="s">
        <v>91</v>
      </c>
      <c r="BW474" s="25" t="s">
        <v>91</v>
      </c>
      <c r="BX474" s="25">
        <v>0.01</v>
      </c>
      <c r="BY474" s="26">
        <f t="shared" si="84"/>
        <v>46.739999999999895</v>
      </c>
      <c r="BZ474" s="26">
        <f t="shared" si="85"/>
        <v>761.43</v>
      </c>
      <c r="CA474" s="26">
        <v>714.69</v>
      </c>
      <c r="CB474" s="25"/>
      <c r="CC474" s="25"/>
      <c r="CD474" s="25"/>
      <c r="CE474" s="25"/>
      <c r="CF474" s="25"/>
      <c r="CG474" s="25"/>
      <c r="CH474" s="25"/>
      <c r="CI474" s="25"/>
      <c r="CJ474" s="25"/>
      <c r="CK474" s="25"/>
      <c r="CL474" s="27"/>
    </row>
    <row r="475" spans="1:90" ht="10.5" customHeight="1" hidden="1">
      <c r="A475" s="23" t="s">
        <v>150</v>
      </c>
      <c r="B475" s="49">
        <v>32820</v>
      </c>
      <c r="C475" s="49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>
        <v>100</v>
      </c>
      <c r="Z475" s="25">
        <v>1.2</v>
      </c>
      <c r="AA475" s="25"/>
      <c r="AB475" s="25"/>
      <c r="AC475" s="25">
        <v>0.6</v>
      </c>
      <c r="AD475" s="25"/>
      <c r="AE475" s="25">
        <v>22</v>
      </c>
      <c r="AF475" s="25">
        <v>0.2</v>
      </c>
      <c r="AG475" s="25"/>
      <c r="AH475" s="25"/>
      <c r="AI475" s="25"/>
      <c r="AJ475" s="25"/>
      <c r="AK475" s="25"/>
      <c r="AL475" s="25"/>
      <c r="AM475" s="25">
        <v>4.2</v>
      </c>
      <c r="AN475" s="25"/>
      <c r="AO475" s="25"/>
      <c r="AP475" s="25"/>
      <c r="AQ475" s="25"/>
      <c r="AR475" s="25"/>
      <c r="AS475" s="25"/>
      <c r="AT475" s="25">
        <v>2.6</v>
      </c>
      <c r="AU475" s="25"/>
      <c r="AV475" s="25"/>
      <c r="AW475" s="25"/>
      <c r="AX475" s="25"/>
      <c r="AY475" s="25">
        <v>2.9</v>
      </c>
      <c r="AZ475" s="25"/>
      <c r="BA475" s="25"/>
      <c r="BB475" s="25">
        <v>1</v>
      </c>
      <c r="BC475" s="25"/>
      <c r="BD475" s="25">
        <v>1.5</v>
      </c>
      <c r="BE475" s="25">
        <v>8</v>
      </c>
      <c r="BF475" s="25"/>
      <c r="BG475" s="25"/>
      <c r="BH475" s="25"/>
      <c r="BI475" s="25"/>
      <c r="BJ475" s="25"/>
      <c r="BK475" s="25"/>
      <c r="BL475" s="25"/>
      <c r="BM475" s="25"/>
      <c r="BN475" s="25">
        <f t="shared" si="86"/>
        <v>144.2</v>
      </c>
      <c r="BO475" s="25">
        <f t="shared" si="87"/>
        <v>11</v>
      </c>
      <c r="BP475" s="25"/>
      <c r="BQ475" s="25"/>
      <c r="BR475" s="25"/>
      <c r="BS475" s="25"/>
      <c r="BT475" s="25"/>
      <c r="BU475" s="25"/>
      <c r="BV475" s="25"/>
      <c r="BW475" s="25"/>
      <c r="BX475" s="25"/>
      <c r="BY475" s="26">
        <f t="shared" si="84"/>
        <v>46.70999999999992</v>
      </c>
      <c r="BZ475" s="26">
        <f t="shared" si="85"/>
        <v>761.43</v>
      </c>
      <c r="CA475" s="26">
        <v>714.72</v>
      </c>
      <c r="CB475" s="25"/>
      <c r="CC475" s="25"/>
      <c r="CD475" s="25"/>
      <c r="CE475" s="25"/>
      <c r="CF475" s="25"/>
      <c r="CG475" s="25"/>
      <c r="CH475" s="25"/>
      <c r="CI475" s="25"/>
      <c r="CJ475" s="25"/>
      <c r="CK475" s="25"/>
      <c r="CL475" s="27"/>
    </row>
    <row r="476" spans="1:90" ht="10.5" customHeight="1" hidden="1">
      <c r="A476" s="23" t="s">
        <v>150</v>
      </c>
      <c r="B476" s="18">
        <v>32981</v>
      </c>
      <c r="C476" s="49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>
        <v>49</v>
      </c>
      <c r="Z476" s="25"/>
      <c r="AA476" s="25"/>
      <c r="AB476" s="25"/>
      <c r="AC476" s="25"/>
      <c r="AD476" s="25"/>
      <c r="AE476" s="25">
        <v>16</v>
      </c>
      <c r="AF476" s="25"/>
      <c r="AG476" s="25"/>
      <c r="AH476" s="25"/>
      <c r="AI476" s="25"/>
      <c r="AJ476" s="25"/>
      <c r="AK476" s="25"/>
      <c r="AL476" s="25"/>
      <c r="AM476" s="25" t="s">
        <v>91</v>
      </c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 t="s">
        <v>91</v>
      </c>
      <c r="AZ476" s="25"/>
      <c r="BA476" s="25"/>
      <c r="BB476" s="25"/>
      <c r="BC476" s="25"/>
      <c r="BD476" s="25"/>
      <c r="BE476" s="25">
        <v>8</v>
      </c>
      <c r="BF476" s="25"/>
      <c r="BG476" s="25"/>
      <c r="BH476" s="25"/>
      <c r="BI476" s="25"/>
      <c r="BJ476" s="25"/>
      <c r="BK476" s="25"/>
      <c r="BL476" s="25"/>
      <c r="BM476" s="25"/>
      <c r="BN476" s="25">
        <f t="shared" si="86"/>
        <v>73</v>
      </c>
      <c r="BO476" s="25">
        <f t="shared" si="87"/>
        <v>5</v>
      </c>
      <c r="BP476" s="25"/>
      <c r="BQ476" s="25"/>
      <c r="BR476" s="25"/>
      <c r="BS476" s="25"/>
      <c r="BT476" s="25"/>
      <c r="BU476" s="25"/>
      <c r="BV476" s="25"/>
      <c r="BW476" s="25"/>
      <c r="BX476" s="25"/>
      <c r="BY476" s="26">
        <f t="shared" si="84"/>
        <v>46.75</v>
      </c>
      <c r="BZ476" s="26">
        <f t="shared" si="85"/>
        <v>761.43</v>
      </c>
      <c r="CA476" s="26">
        <v>714.68</v>
      </c>
      <c r="CB476" s="25"/>
      <c r="CC476" s="25"/>
      <c r="CD476" s="25"/>
      <c r="CE476" s="25"/>
      <c r="CF476" s="25"/>
      <c r="CG476" s="25"/>
      <c r="CH476" s="25"/>
      <c r="CI476" s="25"/>
      <c r="CJ476" s="25"/>
      <c r="CK476" s="25"/>
      <c r="CL476" s="27"/>
    </row>
    <row r="477" spans="1:90" ht="10.5" customHeight="1" hidden="1">
      <c r="A477" s="23" t="s">
        <v>150</v>
      </c>
      <c r="B477" s="18">
        <v>33078</v>
      </c>
      <c r="C477" s="49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>
        <v>34</v>
      </c>
      <c r="Z477" s="25">
        <v>1.7</v>
      </c>
      <c r="AA477" s="25"/>
      <c r="AB477" s="25"/>
      <c r="AC477" s="25">
        <v>0.6</v>
      </c>
      <c r="AD477" s="25"/>
      <c r="AE477" s="25">
        <v>17</v>
      </c>
      <c r="AF477" s="25">
        <v>0.3</v>
      </c>
      <c r="AG477" s="25"/>
      <c r="AH477" s="25"/>
      <c r="AI477" s="25"/>
      <c r="AJ477" s="25"/>
      <c r="AK477" s="25"/>
      <c r="AL477" s="25"/>
      <c r="AM477" s="25" t="s">
        <v>91</v>
      </c>
      <c r="AN477" s="25"/>
      <c r="AO477" s="25"/>
      <c r="AP477" s="25"/>
      <c r="AQ477" s="25"/>
      <c r="AR477" s="25"/>
      <c r="AS477" s="25"/>
      <c r="AT477" s="25">
        <v>2.7</v>
      </c>
      <c r="AU477" s="25"/>
      <c r="AV477" s="25"/>
      <c r="AW477" s="25"/>
      <c r="AX477" s="25"/>
      <c r="AY477" s="25">
        <v>3.7</v>
      </c>
      <c r="AZ477" s="25"/>
      <c r="BA477" s="25"/>
      <c r="BB477" s="25"/>
      <c r="BC477" s="25"/>
      <c r="BD477" s="25">
        <v>2</v>
      </c>
      <c r="BE477" s="25">
        <v>16</v>
      </c>
      <c r="BF477" s="25"/>
      <c r="BG477" s="25"/>
      <c r="BH477" s="25"/>
      <c r="BI477" s="25"/>
      <c r="BJ477" s="25"/>
      <c r="BK477" s="25"/>
      <c r="BL477" s="25"/>
      <c r="BM477" s="25"/>
      <c r="BN477" s="25">
        <f t="shared" si="86"/>
        <v>78</v>
      </c>
      <c r="BO477" s="25">
        <f t="shared" si="87"/>
        <v>10</v>
      </c>
      <c r="BP477" s="25" t="s">
        <v>91</v>
      </c>
      <c r="BQ477" s="25" t="s">
        <v>91</v>
      </c>
      <c r="BR477" s="25">
        <v>1</v>
      </c>
      <c r="BS477" s="25" t="s">
        <v>91</v>
      </c>
      <c r="BT477" s="25" t="s">
        <v>91</v>
      </c>
      <c r="BU477" s="25" t="s">
        <v>91</v>
      </c>
      <c r="BV477" s="25" t="s">
        <v>91</v>
      </c>
      <c r="BW477" s="25" t="s">
        <v>91</v>
      </c>
      <c r="BX477" s="25" t="s">
        <v>91</v>
      </c>
      <c r="BY477" s="26">
        <f t="shared" si="84"/>
        <v>45.049999999999955</v>
      </c>
      <c r="BZ477" s="26">
        <f t="shared" si="85"/>
        <v>761.43</v>
      </c>
      <c r="CA477" s="26">
        <v>716.38</v>
      </c>
      <c r="CB477" s="25"/>
      <c r="CC477" s="25"/>
      <c r="CD477" s="25"/>
      <c r="CE477" s="25"/>
      <c r="CF477" s="25"/>
      <c r="CG477" s="25"/>
      <c r="CH477" s="25"/>
      <c r="CI477" s="25"/>
      <c r="CJ477" s="25"/>
      <c r="CK477" s="25"/>
      <c r="CL477" s="27"/>
    </row>
    <row r="478" spans="1:90" ht="10.5" customHeight="1" hidden="1">
      <c r="A478" s="23" t="s">
        <v>150</v>
      </c>
      <c r="B478" s="18">
        <v>33190</v>
      </c>
      <c r="C478" s="49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>
        <v>39</v>
      </c>
      <c r="Z478" s="25">
        <v>1.9</v>
      </c>
      <c r="AA478" s="25"/>
      <c r="AB478" s="25"/>
      <c r="AC478" s="25"/>
      <c r="AD478" s="25"/>
      <c r="AE478" s="25">
        <v>27</v>
      </c>
      <c r="AF478" s="25"/>
      <c r="AG478" s="25"/>
      <c r="AH478" s="25"/>
      <c r="AI478" s="25"/>
      <c r="AJ478" s="25"/>
      <c r="AK478" s="25"/>
      <c r="AL478" s="25"/>
      <c r="AM478" s="25" t="s">
        <v>91</v>
      </c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  <c r="AY478" s="25">
        <v>4.1</v>
      </c>
      <c r="AZ478" s="25"/>
      <c r="BA478" s="25"/>
      <c r="BB478" s="25"/>
      <c r="BC478" s="25"/>
      <c r="BD478" s="25">
        <v>2.9</v>
      </c>
      <c r="BE478" s="25">
        <v>26</v>
      </c>
      <c r="BF478" s="25"/>
      <c r="BG478" s="25"/>
      <c r="BH478" s="25"/>
      <c r="BI478" s="25"/>
      <c r="BJ478" s="25"/>
      <c r="BK478" s="25"/>
      <c r="BL478" s="25"/>
      <c r="BM478" s="25"/>
      <c r="BN478" s="25">
        <f t="shared" si="86"/>
        <v>100.9</v>
      </c>
      <c r="BO478" s="25">
        <f t="shared" si="87"/>
        <v>7</v>
      </c>
      <c r="BP478" s="25"/>
      <c r="BQ478" s="25"/>
      <c r="BR478" s="25"/>
      <c r="BS478" s="25"/>
      <c r="BT478" s="25"/>
      <c r="BU478" s="25"/>
      <c r="BV478" s="25"/>
      <c r="BW478" s="25"/>
      <c r="BX478" s="25"/>
      <c r="BY478" s="26">
        <f t="shared" si="84"/>
        <v>45.59999999999991</v>
      </c>
      <c r="BZ478" s="26">
        <f t="shared" si="85"/>
        <v>761.43</v>
      </c>
      <c r="CA478" s="26">
        <v>715.83</v>
      </c>
      <c r="CB478" s="25"/>
      <c r="CC478" s="25"/>
      <c r="CD478" s="25"/>
      <c r="CE478" s="25"/>
      <c r="CF478" s="25"/>
      <c r="CG478" s="25"/>
      <c r="CH478" s="25"/>
      <c r="CI478" s="25"/>
      <c r="CJ478" s="25"/>
      <c r="CK478" s="25"/>
      <c r="CL478" s="27"/>
    </row>
    <row r="479" spans="1:90" ht="10.5" customHeight="1" hidden="1">
      <c r="A479" s="23" t="s">
        <v>150</v>
      </c>
      <c r="B479" s="18">
        <v>33347</v>
      </c>
      <c r="C479" s="49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>
        <v>36</v>
      </c>
      <c r="Z479" s="25">
        <v>1.3</v>
      </c>
      <c r="AA479" s="25"/>
      <c r="AB479" s="25"/>
      <c r="AC479" s="25"/>
      <c r="AD479" s="25"/>
      <c r="AE479" s="25">
        <v>20</v>
      </c>
      <c r="AF479" s="25"/>
      <c r="AG479" s="25"/>
      <c r="AH479" s="25"/>
      <c r="AI479" s="25"/>
      <c r="AJ479" s="25"/>
      <c r="AK479" s="25"/>
      <c r="AL479" s="25"/>
      <c r="AM479" s="25">
        <v>2.7</v>
      </c>
      <c r="AN479" s="25"/>
      <c r="AO479" s="25"/>
      <c r="AP479" s="25"/>
      <c r="AQ479" s="25"/>
      <c r="AR479" s="25"/>
      <c r="AS479" s="25"/>
      <c r="AT479" s="25">
        <v>2.4</v>
      </c>
      <c r="AU479" s="25"/>
      <c r="AV479" s="25"/>
      <c r="AW479" s="25"/>
      <c r="AX479" s="25"/>
      <c r="AY479" s="25">
        <v>3.1</v>
      </c>
      <c r="AZ479" s="25"/>
      <c r="BA479" s="25"/>
      <c r="BB479" s="25"/>
      <c r="BC479" s="25"/>
      <c r="BD479" s="25"/>
      <c r="BE479" s="25">
        <v>12</v>
      </c>
      <c r="BF479" s="25"/>
      <c r="BG479" s="25"/>
      <c r="BH479" s="25"/>
      <c r="BI479" s="25"/>
      <c r="BJ479" s="25">
        <v>8.3</v>
      </c>
      <c r="BK479" s="25"/>
      <c r="BL479" s="25"/>
      <c r="BM479" s="25"/>
      <c r="BN479" s="25">
        <f t="shared" si="86"/>
        <v>85.8</v>
      </c>
      <c r="BO479" s="25">
        <f t="shared" si="87"/>
        <v>8</v>
      </c>
      <c r="BP479" s="25"/>
      <c r="BQ479" s="25"/>
      <c r="BR479" s="25"/>
      <c r="BS479" s="25"/>
      <c r="BT479" s="25"/>
      <c r="BU479" s="25"/>
      <c r="BV479" s="25"/>
      <c r="BW479" s="25"/>
      <c r="BX479" s="25"/>
      <c r="BY479" s="26">
        <f t="shared" si="84"/>
        <v>44.719999999999914</v>
      </c>
      <c r="BZ479" s="26">
        <f t="shared" si="85"/>
        <v>761.43</v>
      </c>
      <c r="CA479" s="26">
        <v>716.71</v>
      </c>
      <c r="CB479" s="25"/>
      <c r="CC479" s="25"/>
      <c r="CD479" s="25"/>
      <c r="CE479" s="25"/>
      <c r="CF479" s="25"/>
      <c r="CG479" s="25"/>
      <c r="CH479" s="25"/>
      <c r="CI479" s="25"/>
      <c r="CJ479" s="25"/>
      <c r="CK479" s="25"/>
      <c r="CL479" s="27"/>
    </row>
    <row r="480" spans="1:90" ht="10.5" customHeight="1" hidden="1">
      <c r="A480" s="23" t="s">
        <v>150</v>
      </c>
      <c r="B480" s="18">
        <v>33448</v>
      </c>
      <c r="C480" s="49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>
        <v>53</v>
      </c>
      <c r="Z480" s="25">
        <v>1.6</v>
      </c>
      <c r="AA480" s="25"/>
      <c r="AB480" s="25"/>
      <c r="AC480" s="25">
        <v>0.8</v>
      </c>
      <c r="AD480" s="25"/>
      <c r="AE480" s="25">
        <v>25</v>
      </c>
      <c r="AF480" s="25"/>
      <c r="AG480" s="25"/>
      <c r="AH480" s="25"/>
      <c r="AI480" s="25"/>
      <c r="AJ480" s="25"/>
      <c r="AK480" s="25"/>
      <c r="AL480" s="25"/>
      <c r="AM480" s="25">
        <v>6</v>
      </c>
      <c r="AN480" s="25"/>
      <c r="AO480" s="25"/>
      <c r="AP480" s="25"/>
      <c r="AQ480" s="25"/>
      <c r="AR480" s="25"/>
      <c r="AS480" s="25"/>
      <c r="AT480" s="25">
        <v>2</v>
      </c>
      <c r="AU480" s="25"/>
      <c r="AV480" s="25"/>
      <c r="AW480" s="25"/>
      <c r="AX480" s="25"/>
      <c r="AY480" s="25">
        <v>2.4</v>
      </c>
      <c r="AZ480" s="25"/>
      <c r="BA480" s="25"/>
      <c r="BB480" s="25"/>
      <c r="BC480" s="25"/>
      <c r="BD480" s="25">
        <v>2.3</v>
      </c>
      <c r="BE480" s="25">
        <v>11</v>
      </c>
      <c r="BF480" s="25"/>
      <c r="BG480" s="25">
        <v>1.7</v>
      </c>
      <c r="BH480" s="25"/>
      <c r="BI480" s="25"/>
      <c r="BJ480" s="25">
        <v>7.3</v>
      </c>
      <c r="BK480" s="25"/>
      <c r="BL480" s="25"/>
      <c r="BM480" s="25"/>
      <c r="BN480" s="25">
        <f t="shared" si="86"/>
        <v>113.10000000000001</v>
      </c>
      <c r="BO480" s="25">
        <f t="shared" si="87"/>
        <v>11</v>
      </c>
      <c r="BP480" s="25" t="s">
        <v>91</v>
      </c>
      <c r="BQ480" s="25" t="s">
        <v>91</v>
      </c>
      <c r="BR480" s="25" t="s">
        <v>91</v>
      </c>
      <c r="BS480" s="25" t="s">
        <v>91</v>
      </c>
      <c r="BT480" s="25">
        <v>0.34</v>
      </c>
      <c r="BU480" s="25" t="s">
        <v>91</v>
      </c>
      <c r="BV480" s="25">
        <v>0.008</v>
      </c>
      <c r="BW480" s="25" t="s">
        <v>91</v>
      </c>
      <c r="BX480" s="25">
        <v>0.006</v>
      </c>
      <c r="BY480" s="26" t="str">
        <f t="shared" si="84"/>
        <v> </v>
      </c>
      <c r="BZ480" s="26" t="str">
        <f t="shared" si="85"/>
        <v> </v>
      </c>
      <c r="CA480" s="26"/>
      <c r="CB480" s="25"/>
      <c r="CC480" s="25"/>
      <c r="CD480" s="25"/>
      <c r="CE480" s="25"/>
      <c r="CF480" s="25"/>
      <c r="CG480" s="25"/>
      <c r="CH480" s="25"/>
      <c r="CI480" s="25"/>
      <c r="CJ480" s="25"/>
      <c r="CK480" s="25"/>
      <c r="CL480" s="27"/>
    </row>
    <row r="481" spans="1:90" ht="10.5" customHeight="1" hidden="1">
      <c r="A481" s="23" t="s">
        <v>150</v>
      </c>
      <c r="B481" s="18">
        <v>33557</v>
      </c>
      <c r="C481" s="49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>
        <v>43</v>
      </c>
      <c r="Z481" s="25">
        <v>2.3</v>
      </c>
      <c r="AA481" s="25"/>
      <c r="AB481" s="25"/>
      <c r="AC481" s="25">
        <v>1.7</v>
      </c>
      <c r="AD481" s="25"/>
      <c r="AE481" s="25">
        <v>32</v>
      </c>
      <c r="AF481" s="25">
        <v>0.7</v>
      </c>
      <c r="AG481" s="25"/>
      <c r="AH481" s="25"/>
      <c r="AI481" s="25"/>
      <c r="AJ481" s="25"/>
      <c r="AK481" s="25"/>
      <c r="AL481" s="25"/>
      <c r="AM481" s="25">
        <v>9.9</v>
      </c>
      <c r="AN481" s="25"/>
      <c r="AO481" s="25"/>
      <c r="AP481" s="25"/>
      <c r="AQ481" s="25"/>
      <c r="AR481" s="25"/>
      <c r="AS481" s="25"/>
      <c r="AT481" s="25">
        <v>1.9</v>
      </c>
      <c r="AU481" s="25"/>
      <c r="AV481" s="25"/>
      <c r="AW481" s="25"/>
      <c r="AX481" s="25"/>
      <c r="AY481" s="25">
        <v>3</v>
      </c>
      <c r="AZ481" s="25"/>
      <c r="BA481" s="25"/>
      <c r="BB481" s="25">
        <v>2</v>
      </c>
      <c r="BC481" s="25"/>
      <c r="BD481" s="25">
        <v>1.1</v>
      </c>
      <c r="BE481" s="25">
        <v>16</v>
      </c>
      <c r="BF481" s="25"/>
      <c r="BG481" s="25"/>
      <c r="BH481" s="25"/>
      <c r="BI481" s="25"/>
      <c r="BJ481" s="25">
        <v>14</v>
      </c>
      <c r="BK481" s="25"/>
      <c r="BL481" s="25"/>
      <c r="BM481" s="25"/>
      <c r="BN481" s="25">
        <f t="shared" si="86"/>
        <v>127.60000000000001</v>
      </c>
      <c r="BO481" s="25">
        <f t="shared" si="87"/>
        <v>12</v>
      </c>
      <c r="BP481" s="25"/>
      <c r="BQ481" s="25"/>
      <c r="BR481" s="25"/>
      <c r="BS481" s="25"/>
      <c r="BT481" s="25"/>
      <c r="BU481" s="25"/>
      <c r="BV481" s="25"/>
      <c r="BW481" s="25"/>
      <c r="BX481" s="25"/>
      <c r="BY481" s="26" t="str">
        <f t="shared" si="84"/>
        <v> </v>
      </c>
      <c r="BZ481" s="26" t="str">
        <f t="shared" si="85"/>
        <v> </v>
      </c>
      <c r="CA481" s="26"/>
      <c r="CB481" s="25"/>
      <c r="CC481" s="25"/>
      <c r="CD481" s="25"/>
      <c r="CE481" s="25"/>
      <c r="CF481" s="25"/>
      <c r="CG481" s="25"/>
      <c r="CH481" s="25"/>
      <c r="CI481" s="25"/>
      <c r="CJ481" s="25"/>
      <c r="CK481" s="25"/>
      <c r="CL481" s="27"/>
    </row>
    <row r="482" spans="1:90" ht="10.5" customHeight="1" hidden="1">
      <c r="A482" s="23" t="s">
        <v>150</v>
      </c>
      <c r="B482" s="18">
        <v>33715</v>
      </c>
      <c r="C482" s="49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>
        <v>4.1</v>
      </c>
      <c r="Z482" s="25"/>
      <c r="AA482" s="25"/>
      <c r="AB482" s="25"/>
      <c r="AC482" s="25"/>
      <c r="AD482" s="25"/>
      <c r="AE482" s="25">
        <v>5.1</v>
      </c>
      <c r="AF482" s="25"/>
      <c r="AG482" s="25"/>
      <c r="AH482" s="25"/>
      <c r="AI482" s="25"/>
      <c r="AJ482" s="25"/>
      <c r="AK482" s="25"/>
      <c r="AL482" s="25"/>
      <c r="AM482" s="25" t="s">
        <v>91</v>
      </c>
      <c r="AN482" s="25"/>
      <c r="AO482" s="25"/>
      <c r="AP482" s="25"/>
      <c r="AQ482" s="25"/>
      <c r="AR482" s="25"/>
      <c r="AS482" s="25"/>
      <c r="AT482" s="25">
        <v>1.3</v>
      </c>
      <c r="AU482" s="25"/>
      <c r="AV482" s="25"/>
      <c r="AW482" s="25"/>
      <c r="AX482" s="25"/>
      <c r="AY482" s="25" t="s">
        <v>91</v>
      </c>
      <c r="AZ482" s="25"/>
      <c r="BA482" s="25"/>
      <c r="BB482" s="25"/>
      <c r="BC482" s="25"/>
      <c r="BD482" s="25"/>
      <c r="BE482" s="25"/>
      <c r="BF482" s="25"/>
      <c r="BG482" s="25"/>
      <c r="BH482" s="25"/>
      <c r="BI482" s="25"/>
      <c r="BJ482" s="25" t="s">
        <v>91</v>
      </c>
      <c r="BK482" s="25"/>
      <c r="BL482" s="25"/>
      <c r="BM482" s="25"/>
      <c r="BN482" s="25">
        <f t="shared" si="86"/>
        <v>10.5</v>
      </c>
      <c r="BO482" s="25">
        <f t="shared" si="87"/>
        <v>6</v>
      </c>
      <c r="BP482" s="25"/>
      <c r="BQ482" s="25"/>
      <c r="BR482" s="25"/>
      <c r="BS482" s="25"/>
      <c r="BT482" s="25"/>
      <c r="BU482" s="25"/>
      <c r="BV482" s="25"/>
      <c r="BW482" s="25"/>
      <c r="BX482" s="25"/>
      <c r="BY482" s="26">
        <f t="shared" si="84"/>
        <v>43.58999999999992</v>
      </c>
      <c r="BZ482" s="26">
        <f t="shared" si="85"/>
        <v>761.43</v>
      </c>
      <c r="CA482" s="26">
        <v>717.84</v>
      </c>
      <c r="CB482" s="25"/>
      <c r="CC482" s="25"/>
      <c r="CD482" s="25"/>
      <c r="CE482" s="25"/>
      <c r="CF482" s="25"/>
      <c r="CG482" s="25"/>
      <c r="CH482" s="25"/>
      <c r="CI482" s="25"/>
      <c r="CJ482" s="25"/>
      <c r="CK482" s="25"/>
      <c r="CL482" s="27"/>
    </row>
    <row r="483" spans="1:90" ht="10.5" customHeight="1" hidden="1">
      <c r="A483" s="23" t="s">
        <v>150</v>
      </c>
      <c r="B483" s="18">
        <v>33795</v>
      </c>
      <c r="C483" s="49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>
        <v>39</v>
      </c>
      <c r="Z483" s="25">
        <v>2.3</v>
      </c>
      <c r="AA483" s="25"/>
      <c r="AB483" s="25"/>
      <c r="AC483" s="25">
        <v>2.5</v>
      </c>
      <c r="AD483" s="25"/>
      <c r="AE483" s="25">
        <v>25</v>
      </c>
      <c r="AF483" s="25">
        <v>0.6</v>
      </c>
      <c r="AG483" s="25"/>
      <c r="AH483" s="25"/>
      <c r="AI483" s="25"/>
      <c r="AJ483" s="25"/>
      <c r="AK483" s="25"/>
      <c r="AL483" s="25"/>
      <c r="AM483" s="25">
        <v>12</v>
      </c>
      <c r="AN483" s="25"/>
      <c r="AO483" s="25"/>
      <c r="AP483" s="25"/>
      <c r="AQ483" s="25"/>
      <c r="AR483" s="25"/>
      <c r="AS483" s="25"/>
      <c r="AT483" s="25">
        <v>1.2</v>
      </c>
      <c r="AU483" s="25"/>
      <c r="AV483" s="25"/>
      <c r="AW483" s="25"/>
      <c r="AX483" s="25"/>
      <c r="AY483" s="25">
        <v>3</v>
      </c>
      <c r="AZ483" s="25"/>
      <c r="BA483" s="25"/>
      <c r="BB483" s="25">
        <v>1</v>
      </c>
      <c r="BC483" s="25"/>
      <c r="BD483" s="25">
        <v>2</v>
      </c>
      <c r="BE483" s="25">
        <v>7.1</v>
      </c>
      <c r="BF483" s="25"/>
      <c r="BG483" s="25"/>
      <c r="BH483" s="25"/>
      <c r="BI483" s="25"/>
      <c r="BJ483" s="25">
        <v>14</v>
      </c>
      <c r="BK483" s="25"/>
      <c r="BL483" s="25"/>
      <c r="BM483" s="25"/>
      <c r="BN483" s="25">
        <f t="shared" si="86"/>
        <v>109.69999999999999</v>
      </c>
      <c r="BO483" s="25">
        <f t="shared" si="87"/>
        <v>12</v>
      </c>
      <c r="BP483" s="25" t="s">
        <v>91</v>
      </c>
      <c r="BQ483" s="25" t="s">
        <v>91</v>
      </c>
      <c r="BR483" s="25" t="s">
        <v>91</v>
      </c>
      <c r="BS483" s="25" t="s">
        <v>91</v>
      </c>
      <c r="BT483" s="25">
        <v>0.28</v>
      </c>
      <c r="BU483" s="25" t="s">
        <v>91</v>
      </c>
      <c r="BV483" s="25">
        <v>0.02</v>
      </c>
      <c r="BW483" s="25" t="s">
        <v>91</v>
      </c>
      <c r="BX483" s="25">
        <v>0.008</v>
      </c>
      <c r="BY483" s="26" t="str">
        <f t="shared" si="84"/>
        <v> </v>
      </c>
      <c r="BZ483" s="26" t="str">
        <f t="shared" si="85"/>
        <v> </v>
      </c>
      <c r="CA483" s="26"/>
      <c r="CB483" s="25"/>
      <c r="CC483" s="25"/>
      <c r="CD483" s="25"/>
      <c r="CE483" s="25"/>
      <c r="CF483" s="25"/>
      <c r="CG483" s="25"/>
      <c r="CH483" s="25"/>
      <c r="CI483" s="25"/>
      <c r="CJ483" s="25"/>
      <c r="CK483" s="25"/>
      <c r="CL483" s="27"/>
    </row>
    <row r="484" spans="1:90" ht="10.5" customHeight="1" hidden="1">
      <c r="A484" s="23" t="s">
        <v>150</v>
      </c>
      <c r="B484" s="18">
        <v>33904</v>
      </c>
      <c r="C484" s="49"/>
      <c r="D484" s="25"/>
      <c r="E484" s="25"/>
      <c r="F484" s="25">
        <v>1.1</v>
      </c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>
        <v>19</v>
      </c>
      <c r="Z484" s="25">
        <v>1.6</v>
      </c>
      <c r="AA484" s="25"/>
      <c r="AB484" s="25"/>
      <c r="AC484" s="25">
        <v>2.8</v>
      </c>
      <c r="AD484" s="25"/>
      <c r="AE484" s="25">
        <v>25</v>
      </c>
      <c r="AF484" s="25">
        <v>0.8</v>
      </c>
      <c r="AG484" s="25"/>
      <c r="AH484" s="25"/>
      <c r="AI484" s="25"/>
      <c r="AJ484" s="25"/>
      <c r="AK484" s="25"/>
      <c r="AL484" s="25"/>
      <c r="AM484" s="25">
        <v>18</v>
      </c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>
        <v>2.6</v>
      </c>
      <c r="AZ484" s="25"/>
      <c r="BA484" s="25"/>
      <c r="BB484" s="25">
        <v>1</v>
      </c>
      <c r="BC484" s="25"/>
      <c r="BD484" s="25">
        <v>1.4</v>
      </c>
      <c r="BE484" s="25">
        <v>5.5</v>
      </c>
      <c r="BF484" s="25"/>
      <c r="BG484" s="25"/>
      <c r="BH484" s="25"/>
      <c r="BI484" s="25"/>
      <c r="BJ484" s="25">
        <v>13</v>
      </c>
      <c r="BK484" s="25"/>
      <c r="BL484" s="25"/>
      <c r="BM484" s="25"/>
      <c r="BN484" s="25">
        <f t="shared" si="86"/>
        <v>91.8</v>
      </c>
      <c r="BO484" s="25">
        <f t="shared" si="87"/>
        <v>12</v>
      </c>
      <c r="BP484" s="25"/>
      <c r="BQ484" s="25"/>
      <c r="BR484" s="25"/>
      <c r="BS484" s="25"/>
      <c r="BT484" s="25"/>
      <c r="BU484" s="25"/>
      <c r="BV484" s="25"/>
      <c r="BW484" s="25"/>
      <c r="BX484" s="25"/>
      <c r="BY484" s="26">
        <f t="shared" si="84"/>
        <v>43.57999999999993</v>
      </c>
      <c r="BZ484" s="26">
        <f t="shared" si="85"/>
        <v>761.43</v>
      </c>
      <c r="CA484" s="26">
        <v>717.85</v>
      </c>
      <c r="CB484" s="25"/>
      <c r="CC484" s="25"/>
      <c r="CD484" s="25"/>
      <c r="CE484" s="25"/>
      <c r="CF484" s="25"/>
      <c r="CG484" s="25"/>
      <c r="CH484" s="25"/>
      <c r="CI484" s="25"/>
      <c r="CJ484" s="25"/>
      <c r="CK484" s="25"/>
      <c r="CL484" s="27"/>
    </row>
    <row r="485" spans="1:90" ht="10.5" customHeight="1" hidden="1">
      <c r="A485" s="23" t="s">
        <v>150</v>
      </c>
      <c r="B485" s="49">
        <v>34095</v>
      </c>
      <c r="C485" s="49" t="s">
        <v>96</v>
      </c>
      <c r="D485" s="25"/>
      <c r="E485" s="25"/>
      <c r="F485" s="25">
        <v>1</v>
      </c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>
        <v>25</v>
      </c>
      <c r="Z485" s="25">
        <v>3.8</v>
      </c>
      <c r="AA485" s="25"/>
      <c r="AB485" s="25"/>
      <c r="AC485" s="25">
        <v>3.7</v>
      </c>
      <c r="AD485" s="25"/>
      <c r="AE485" s="25">
        <v>25</v>
      </c>
      <c r="AF485" s="25"/>
      <c r="AG485" s="25"/>
      <c r="AH485" s="25"/>
      <c r="AI485" s="25"/>
      <c r="AJ485" s="25"/>
      <c r="AK485" s="25"/>
      <c r="AL485" s="25"/>
      <c r="AM485" s="25">
        <v>26</v>
      </c>
      <c r="AN485" s="25"/>
      <c r="AO485" s="25"/>
      <c r="AP485" s="25"/>
      <c r="AQ485" s="25"/>
      <c r="AR485" s="25"/>
      <c r="AS485" s="25"/>
      <c r="AT485" s="25">
        <v>1.2</v>
      </c>
      <c r="AU485" s="25"/>
      <c r="AV485" s="25"/>
      <c r="AW485" s="25"/>
      <c r="AX485" s="25"/>
      <c r="AY485" s="25">
        <v>4.3</v>
      </c>
      <c r="AZ485" s="25"/>
      <c r="BA485" s="25"/>
      <c r="BB485" s="25">
        <v>2.3</v>
      </c>
      <c r="BC485" s="25"/>
      <c r="BD485" s="25">
        <v>2.3</v>
      </c>
      <c r="BE485" s="25">
        <v>7.6</v>
      </c>
      <c r="BF485" s="25"/>
      <c r="BG485" s="25"/>
      <c r="BH485" s="25"/>
      <c r="BI485" s="25"/>
      <c r="BJ485" s="25">
        <v>11</v>
      </c>
      <c r="BK485" s="25"/>
      <c r="BL485" s="25"/>
      <c r="BM485" s="25"/>
      <c r="BN485" s="25">
        <f t="shared" si="86"/>
        <v>113.19999999999999</v>
      </c>
      <c r="BO485" s="25">
        <f aca="true" t="shared" si="88" ref="BO485:BO501">COUNTA(D485:BM485)</f>
        <v>12</v>
      </c>
      <c r="BP485" s="25"/>
      <c r="BQ485" s="25"/>
      <c r="BR485" s="25"/>
      <c r="BS485" s="25"/>
      <c r="BT485" s="25"/>
      <c r="BU485" s="25"/>
      <c r="BV485" s="25"/>
      <c r="BW485" s="25"/>
      <c r="BX485" s="25"/>
      <c r="BY485" s="26">
        <f t="shared" si="84"/>
        <v>42.70999999999992</v>
      </c>
      <c r="BZ485" s="26">
        <f t="shared" si="85"/>
        <v>761.43</v>
      </c>
      <c r="CA485" s="26">
        <v>718.72</v>
      </c>
      <c r="CB485" s="25"/>
      <c r="CC485" s="25"/>
      <c r="CD485" s="25"/>
      <c r="CE485" s="25"/>
      <c r="CF485" s="25"/>
      <c r="CG485" s="25"/>
      <c r="CH485" s="25"/>
      <c r="CI485" s="25"/>
      <c r="CJ485" s="25"/>
      <c r="CK485" s="25"/>
      <c r="CL485" s="27"/>
    </row>
    <row r="486" spans="1:90" ht="10.5" customHeight="1" hidden="1">
      <c r="A486" s="23" t="s">
        <v>150</v>
      </c>
      <c r="B486" s="49">
        <v>34176</v>
      </c>
      <c r="C486" s="49" t="s">
        <v>96</v>
      </c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>
        <v>16</v>
      </c>
      <c r="Z486" s="25">
        <v>1.3</v>
      </c>
      <c r="AA486" s="25"/>
      <c r="AB486" s="25"/>
      <c r="AC486" s="25">
        <v>1.9</v>
      </c>
      <c r="AD486" s="25"/>
      <c r="AE486" s="25">
        <v>11</v>
      </c>
      <c r="AF486" s="25">
        <v>0.4</v>
      </c>
      <c r="AG486" s="25"/>
      <c r="AH486" s="25"/>
      <c r="AI486" s="25"/>
      <c r="AJ486" s="25"/>
      <c r="AK486" s="25"/>
      <c r="AL486" s="25"/>
      <c r="AM486" s="25">
        <v>12</v>
      </c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  <c r="AY486" s="25">
        <v>1.9</v>
      </c>
      <c r="AZ486" s="25"/>
      <c r="BA486" s="25"/>
      <c r="BB486" s="25">
        <v>0.8</v>
      </c>
      <c r="BC486" s="25"/>
      <c r="BD486" s="25">
        <v>0.8</v>
      </c>
      <c r="BE486" s="25">
        <v>5.3</v>
      </c>
      <c r="BF486" s="25"/>
      <c r="BG486" s="25"/>
      <c r="BH486" s="25"/>
      <c r="BI486" s="25"/>
      <c r="BJ486" s="25">
        <v>7.7</v>
      </c>
      <c r="BK486" s="25"/>
      <c r="BL486" s="25"/>
      <c r="BM486" s="25"/>
      <c r="BN486" s="25">
        <f t="shared" si="86"/>
        <v>59.09999999999999</v>
      </c>
      <c r="BO486" s="25">
        <f t="shared" si="88"/>
        <v>11</v>
      </c>
      <c r="BP486" s="25" t="s">
        <v>91</v>
      </c>
      <c r="BQ486" s="25">
        <v>6</v>
      </c>
      <c r="BR486" s="25" t="s">
        <v>91</v>
      </c>
      <c r="BS486" s="25" t="s">
        <v>91</v>
      </c>
      <c r="BT486" s="25">
        <v>0.16</v>
      </c>
      <c r="BU486" s="25" t="s">
        <v>91</v>
      </c>
      <c r="BV486" s="25">
        <v>0.025</v>
      </c>
      <c r="BW486" s="25" t="s">
        <v>91</v>
      </c>
      <c r="BX486" s="25">
        <v>0.02</v>
      </c>
      <c r="BY486" s="26">
        <f t="shared" si="84"/>
        <v>41.59999999999991</v>
      </c>
      <c r="BZ486" s="26">
        <f t="shared" si="85"/>
        <v>761.43</v>
      </c>
      <c r="CA486" s="26">
        <v>719.83</v>
      </c>
      <c r="CB486" s="25"/>
      <c r="CC486" s="25"/>
      <c r="CD486" s="25"/>
      <c r="CE486" s="25"/>
      <c r="CF486" s="25"/>
      <c r="CG486" s="25"/>
      <c r="CH486" s="25"/>
      <c r="CI486" s="25"/>
      <c r="CJ486" s="25"/>
      <c r="CK486" s="25"/>
      <c r="CL486" s="27"/>
    </row>
    <row r="487" spans="1:90" ht="10.5" customHeight="1" hidden="1">
      <c r="A487" s="23" t="s">
        <v>150</v>
      </c>
      <c r="B487" s="49">
        <v>34254</v>
      </c>
      <c r="C487" s="49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>
        <v>10</v>
      </c>
      <c r="R487" s="25"/>
      <c r="S487" s="25"/>
      <c r="T487" s="25"/>
      <c r="U487" s="25"/>
      <c r="V487" s="25"/>
      <c r="W487" s="25"/>
      <c r="X487" s="25"/>
      <c r="Y487" s="25">
        <v>5.9</v>
      </c>
      <c r="Z487" s="25">
        <v>2.9</v>
      </c>
      <c r="AA487" s="25"/>
      <c r="AB487" s="25"/>
      <c r="AC487" s="25">
        <v>2.4</v>
      </c>
      <c r="AD487" s="25"/>
      <c r="AE487" s="25">
        <v>8.5</v>
      </c>
      <c r="AF487" s="25"/>
      <c r="AG487" s="25"/>
      <c r="AH487" s="25"/>
      <c r="AI487" s="25"/>
      <c r="AJ487" s="25"/>
      <c r="AK487" s="25"/>
      <c r="AL487" s="25"/>
      <c r="AM487" s="25" t="s">
        <v>91</v>
      </c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>
        <v>4.3</v>
      </c>
      <c r="AZ487" s="25"/>
      <c r="BA487" s="25"/>
      <c r="BB487" s="25">
        <v>2.6</v>
      </c>
      <c r="BC487" s="25"/>
      <c r="BD487" s="25">
        <v>2.2</v>
      </c>
      <c r="BE487" s="25">
        <v>6.1</v>
      </c>
      <c r="BF487" s="25"/>
      <c r="BG487" s="25"/>
      <c r="BH487" s="25"/>
      <c r="BI487" s="25"/>
      <c r="BJ487" s="25">
        <v>5</v>
      </c>
      <c r="BK487" s="25"/>
      <c r="BL487" s="25"/>
      <c r="BM487" s="25"/>
      <c r="BN487" s="25">
        <f t="shared" si="86"/>
        <v>49.900000000000006</v>
      </c>
      <c r="BO487" s="25">
        <f t="shared" si="88"/>
        <v>11</v>
      </c>
      <c r="BP487" s="25"/>
      <c r="BQ487" s="25"/>
      <c r="BR487" s="25"/>
      <c r="BS487" s="25"/>
      <c r="BT487" s="25"/>
      <c r="BU487" s="25"/>
      <c r="BV487" s="25"/>
      <c r="BW487" s="25"/>
      <c r="BX487" s="25"/>
      <c r="BY487" s="26">
        <f t="shared" si="84"/>
        <v>43.219999999999914</v>
      </c>
      <c r="BZ487" s="26">
        <f t="shared" si="85"/>
        <v>761.43</v>
      </c>
      <c r="CA487" s="26">
        <v>718.21</v>
      </c>
      <c r="CB487" s="25"/>
      <c r="CC487" s="25"/>
      <c r="CD487" s="25"/>
      <c r="CE487" s="25"/>
      <c r="CF487" s="25"/>
      <c r="CG487" s="25"/>
      <c r="CH487" s="25"/>
      <c r="CI487" s="25"/>
      <c r="CJ487" s="25"/>
      <c r="CK487" s="25"/>
      <c r="CL487" s="27"/>
    </row>
    <row r="488" spans="1:90" ht="10.5" customHeight="1" hidden="1">
      <c r="A488" s="23" t="s">
        <v>150</v>
      </c>
      <c r="B488" s="49">
        <v>34437</v>
      </c>
      <c r="C488" s="49" t="s">
        <v>90</v>
      </c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>
        <v>8.8</v>
      </c>
      <c r="P488" s="25"/>
      <c r="Q488" s="25"/>
      <c r="R488" s="25"/>
      <c r="S488" s="25"/>
      <c r="T488" s="25"/>
      <c r="U488" s="25"/>
      <c r="V488" s="25"/>
      <c r="W488" s="25"/>
      <c r="X488" s="25"/>
      <c r="Y488" s="25">
        <v>23</v>
      </c>
      <c r="Z488" s="25">
        <v>3.4</v>
      </c>
      <c r="AA488" s="25"/>
      <c r="AB488" s="25"/>
      <c r="AC488" s="25">
        <v>2.4</v>
      </c>
      <c r="AD488" s="25"/>
      <c r="AE488" s="25"/>
      <c r="AF488" s="25"/>
      <c r="AG488" s="25"/>
      <c r="AH488" s="25">
        <v>1.6</v>
      </c>
      <c r="AI488" s="25"/>
      <c r="AJ488" s="25"/>
      <c r="AK488" s="25"/>
      <c r="AL488" s="25"/>
      <c r="AM488" s="25">
        <v>10</v>
      </c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>
        <v>3.7</v>
      </c>
      <c r="AZ488" s="25">
        <v>5.9</v>
      </c>
      <c r="BA488" s="25"/>
      <c r="BB488" s="25">
        <v>2.6</v>
      </c>
      <c r="BC488" s="25"/>
      <c r="BD488" s="25">
        <v>2.4</v>
      </c>
      <c r="BE488" s="25">
        <v>3.4</v>
      </c>
      <c r="BF488" s="25"/>
      <c r="BG488" s="25"/>
      <c r="BH488" s="25"/>
      <c r="BI488" s="25"/>
      <c r="BJ488" s="25" t="s">
        <v>91</v>
      </c>
      <c r="BK488" s="25"/>
      <c r="BL488" s="25"/>
      <c r="BM488" s="25"/>
      <c r="BN488" s="25">
        <f t="shared" si="86"/>
        <v>67.2</v>
      </c>
      <c r="BO488" s="25">
        <f t="shared" si="88"/>
        <v>12</v>
      </c>
      <c r="BP488" s="25"/>
      <c r="BQ488" s="25"/>
      <c r="BR488" s="25"/>
      <c r="BS488" s="25"/>
      <c r="BT488" s="25"/>
      <c r="BU488" s="25"/>
      <c r="BV488" s="25"/>
      <c r="BW488" s="25"/>
      <c r="BX488" s="25"/>
      <c r="BY488" s="26">
        <f t="shared" si="84"/>
        <v>42.739999999999895</v>
      </c>
      <c r="BZ488" s="26">
        <f t="shared" si="85"/>
        <v>761.43</v>
      </c>
      <c r="CA488" s="26">
        <v>718.69</v>
      </c>
      <c r="CB488" s="25"/>
      <c r="CC488" s="25"/>
      <c r="CD488" s="25"/>
      <c r="CE488" s="25"/>
      <c r="CF488" s="25"/>
      <c r="CG488" s="25"/>
      <c r="CH488" s="25"/>
      <c r="CI488" s="25"/>
      <c r="CJ488" s="25"/>
      <c r="CK488" s="25"/>
      <c r="CL488" s="27"/>
    </row>
    <row r="489" spans="1:90" ht="10.5" customHeight="1" hidden="1">
      <c r="A489" s="23" t="s">
        <v>150</v>
      </c>
      <c r="B489" s="49">
        <v>34535</v>
      </c>
      <c r="C489" s="49" t="s">
        <v>90</v>
      </c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>
        <v>40</v>
      </c>
      <c r="Z489" s="25">
        <v>2.3</v>
      </c>
      <c r="AA489" s="25"/>
      <c r="AB489" s="25"/>
      <c r="AC489" s="25">
        <v>2.1</v>
      </c>
      <c r="AD489" s="25"/>
      <c r="AE489" s="25">
        <v>8.1</v>
      </c>
      <c r="AF489" s="25"/>
      <c r="AG489" s="25"/>
      <c r="AH489" s="25"/>
      <c r="AI489" s="25"/>
      <c r="AJ489" s="25"/>
      <c r="AK489" s="25"/>
      <c r="AL489" s="25"/>
      <c r="AM489" s="25">
        <v>10</v>
      </c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  <c r="AY489" s="25">
        <v>2.4</v>
      </c>
      <c r="AZ489" s="25">
        <v>9.3</v>
      </c>
      <c r="BA489" s="25"/>
      <c r="BB489" s="25">
        <v>1.8</v>
      </c>
      <c r="BC489" s="25"/>
      <c r="BD489" s="25">
        <v>1.8</v>
      </c>
      <c r="BE489" s="25">
        <v>3</v>
      </c>
      <c r="BF489" s="25"/>
      <c r="BG489" s="25"/>
      <c r="BH489" s="25"/>
      <c r="BI489" s="25"/>
      <c r="BJ489" s="25">
        <v>2.1</v>
      </c>
      <c r="BK489" s="25"/>
      <c r="BL489" s="25"/>
      <c r="BM489" s="25"/>
      <c r="BN489" s="25">
        <f t="shared" si="86"/>
        <v>82.89999999999999</v>
      </c>
      <c r="BO489" s="25">
        <f t="shared" si="88"/>
        <v>11</v>
      </c>
      <c r="BP489" s="25" t="s">
        <v>91</v>
      </c>
      <c r="BQ489" s="25" t="s">
        <v>91</v>
      </c>
      <c r="BR489" s="25" t="s">
        <v>91</v>
      </c>
      <c r="BS489" s="25" t="s">
        <v>91</v>
      </c>
      <c r="BT489" s="25">
        <v>0.112</v>
      </c>
      <c r="BU489" s="25" t="s">
        <v>91</v>
      </c>
      <c r="BV489" s="25">
        <v>0.0091</v>
      </c>
      <c r="BW489" s="25" t="s">
        <v>91</v>
      </c>
      <c r="BX489" s="25">
        <v>0.0137</v>
      </c>
      <c r="BY489" s="26">
        <f t="shared" si="84"/>
        <v>44.120000000000005</v>
      </c>
      <c r="BZ489" s="26">
        <f t="shared" si="85"/>
        <v>761.43</v>
      </c>
      <c r="CA489" s="26">
        <v>717.31</v>
      </c>
      <c r="CB489" s="25"/>
      <c r="CC489" s="25"/>
      <c r="CD489" s="25"/>
      <c r="CE489" s="25"/>
      <c r="CF489" s="25"/>
      <c r="CG489" s="25"/>
      <c r="CH489" s="25"/>
      <c r="CI489" s="25"/>
      <c r="CJ489" s="25"/>
      <c r="CK489" s="25"/>
      <c r="CL489" s="27"/>
    </row>
    <row r="490" spans="1:90" ht="10.5" customHeight="1" hidden="1">
      <c r="A490" s="23" t="s">
        <v>150</v>
      </c>
      <c r="B490" s="49">
        <v>34634</v>
      </c>
      <c r="C490" s="49" t="s">
        <v>90</v>
      </c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>
        <v>30</v>
      </c>
      <c r="Z490" s="25">
        <v>2.1</v>
      </c>
      <c r="AA490" s="25"/>
      <c r="AB490" s="25"/>
      <c r="AC490" s="25">
        <v>2.1</v>
      </c>
      <c r="AD490" s="25"/>
      <c r="AE490" s="25">
        <v>6.3</v>
      </c>
      <c r="AF490" s="25"/>
      <c r="AG490" s="25"/>
      <c r="AH490" s="25"/>
      <c r="AI490" s="25"/>
      <c r="AJ490" s="25"/>
      <c r="AK490" s="25"/>
      <c r="AL490" s="25"/>
      <c r="AM490" s="25">
        <v>9.7</v>
      </c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>
        <v>2.6</v>
      </c>
      <c r="AZ490" s="25">
        <v>7.6</v>
      </c>
      <c r="BA490" s="25"/>
      <c r="BB490" s="25">
        <v>2.1</v>
      </c>
      <c r="BC490" s="25"/>
      <c r="BD490" s="25">
        <v>1.6</v>
      </c>
      <c r="BE490" s="25">
        <v>3.1</v>
      </c>
      <c r="BF490" s="25"/>
      <c r="BG490" s="25"/>
      <c r="BH490" s="25"/>
      <c r="BI490" s="25"/>
      <c r="BJ490" s="25">
        <v>2</v>
      </c>
      <c r="BK490" s="25"/>
      <c r="BL490" s="25"/>
      <c r="BM490" s="25"/>
      <c r="BN490" s="25">
        <f t="shared" si="86"/>
        <v>69.2</v>
      </c>
      <c r="BO490" s="25">
        <f t="shared" si="88"/>
        <v>11</v>
      </c>
      <c r="BP490" s="25"/>
      <c r="BQ490" s="25"/>
      <c r="BR490" s="25"/>
      <c r="BS490" s="25"/>
      <c r="BT490" s="25"/>
      <c r="BU490" s="25"/>
      <c r="BV490" s="25"/>
      <c r="BW490" s="25"/>
      <c r="BX490" s="25"/>
      <c r="BY490" s="26">
        <v>43.12</v>
      </c>
      <c r="BZ490" s="26">
        <v>761.13</v>
      </c>
      <c r="CA490" s="26">
        <f aca="true" t="shared" si="89" ref="CA490:CA502">+BZ490-BY490</f>
        <v>718.01</v>
      </c>
      <c r="CB490" s="25"/>
      <c r="CC490" s="25"/>
      <c r="CD490" s="25"/>
      <c r="CE490" s="25"/>
      <c r="CF490" s="25"/>
      <c r="CG490" s="25"/>
      <c r="CH490" s="25"/>
      <c r="CI490" s="25"/>
      <c r="CJ490" s="25"/>
      <c r="CK490" s="25"/>
      <c r="CL490" s="27"/>
    </row>
    <row r="491" spans="1:90" ht="10.5" customHeight="1" hidden="1">
      <c r="A491" s="23" t="s">
        <v>150</v>
      </c>
      <c r="B491" s="49">
        <v>34821</v>
      </c>
      <c r="C491" s="49" t="s">
        <v>90</v>
      </c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>
        <v>18</v>
      </c>
      <c r="Z491" s="25">
        <v>1.8</v>
      </c>
      <c r="AA491" s="25"/>
      <c r="AB491" s="25"/>
      <c r="AC491" s="25">
        <v>1.7</v>
      </c>
      <c r="AD491" s="25"/>
      <c r="AE491" s="25">
        <v>4.2</v>
      </c>
      <c r="AF491" s="25"/>
      <c r="AG491" s="25"/>
      <c r="AH491" s="25"/>
      <c r="AI491" s="25"/>
      <c r="AJ491" s="25"/>
      <c r="AK491" s="25"/>
      <c r="AL491" s="25"/>
      <c r="AM491" s="25">
        <v>6.2</v>
      </c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>
        <v>1.8</v>
      </c>
      <c r="AZ491" s="25">
        <v>6.1</v>
      </c>
      <c r="BA491" s="25"/>
      <c r="BB491" s="25"/>
      <c r="BC491" s="25"/>
      <c r="BD491" s="25">
        <v>1.2</v>
      </c>
      <c r="BE491" s="25">
        <v>2.7</v>
      </c>
      <c r="BF491" s="25"/>
      <c r="BG491" s="25"/>
      <c r="BH491" s="25"/>
      <c r="BI491" s="25"/>
      <c r="BJ491" s="25">
        <v>2.1</v>
      </c>
      <c r="BK491" s="25"/>
      <c r="BL491" s="25"/>
      <c r="BM491" s="25"/>
      <c r="BN491" s="25">
        <f t="shared" si="86"/>
        <v>45.800000000000004</v>
      </c>
      <c r="BO491" s="25">
        <f t="shared" si="88"/>
        <v>10</v>
      </c>
      <c r="BP491" s="25"/>
      <c r="BQ491" s="25"/>
      <c r="BR491" s="25"/>
      <c r="BS491" s="25"/>
      <c r="BT491" s="25"/>
      <c r="BU491" s="25"/>
      <c r="BV491" s="25"/>
      <c r="BW491" s="25"/>
      <c r="BX491" s="25"/>
      <c r="BY491" s="26">
        <v>43.45</v>
      </c>
      <c r="BZ491" s="26">
        <v>761.13</v>
      </c>
      <c r="CA491" s="26">
        <f t="shared" si="89"/>
        <v>717.68</v>
      </c>
      <c r="CB491" s="25"/>
      <c r="CC491" s="25"/>
      <c r="CD491" s="25"/>
      <c r="CE491" s="25"/>
      <c r="CF491" s="25"/>
      <c r="CG491" s="25"/>
      <c r="CH491" s="25"/>
      <c r="CI491" s="25"/>
      <c r="CJ491" s="25"/>
      <c r="CK491" s="25"/>
      <c r="CL491" s="27"/>
    </row>
    <row r="492" spans="1:90" ht="10.5" customHeight="1" hidden="1">
      <c r="A492" s="23" t="s">
        <v>150</v>
      </c>
      <c r="B492" s="49">
        <v>34900</v>
      </c>
      <c r="C492" s="49" t="s">
        <v>90</v>
      </c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>
        <v>10</v>
      </c>
      <c r="Z492" s="25"/>
      <c r="AA492" s="25"/>
      <c r="AB492" s="25"/>
      <c r="AC492" s="25"/>
      <c r="AD492" s="25"/>
      <c r="AE492" s="25">
        <v>2.1</v>
      </c>
      <c r="AF492" s="25"/>
      <c r="AG492" s="25"/>
      <c r="AH492" s="25"/>
      <c r="AI492" s="25"/>
      <c r="AJ492" s="25"/>
      <c r="AK492" s="25"/>
      <c r="AL492" s="25"/>
      <c r="AM492" s="25">
        <v>1.5</v>
      </c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  <c r="AY492" s="25">
        <v>1</v>
      </c>
      <c r="AZ492" s="25"/>
      <c r="BA492" s="25"/>
      <c r="BB492" s="25"/>
      <c r="BC492" s="25"/>
      <c r="BD492" s="25"/>
      <c r="BE492" s="25">
        <v>1.2</v>
      </c>
      <c r="BF492" s="25"/>
      <c r="BG492" s="25"/>
      <c r="BH492" s="25"/>
      <c r="BI492" s="25"/>
      <c r="BJ492" s="25"/>
      <c r="BK492" s="25"/>
      <c r="BL492" s="25"/>
      <c r="BM492" s="25"/>
      <c r="BN492" s="25">
        <f t="shared" si="86"/>
        <v>15.799999999999999</v>
      </c>
      <c r="BO492" s="25">
        <f t="shared" si="88"/>
        <v>5</v>
      </c>
      <c r="BP492" s="25" t="s">
        <v>91</v>
      </c>
      <c r="BQ492" s="25" t="s">
        <v>91</v>
      </c>
      <c r="BR492" s="25" t="s">
        <v>91</v>
      </c>
      <c r="BS492" s="25" t="s">
        <v>91</v>
      </c>
      <c r="BT492" s="25" t="s">
        <v>91</v>
      </c>
      <c r="BU492" s="25">
        <v>0.047</v>
      </c>
      <c r="BV492" s="25">
        <v>0.009</v>
      </c>
      <c r="BW492" s="25" t="s">
        <v>91</v>
      </c>
      <c r="BX492" s="25" t="s">
        <v>91</v>
      </c>
      <c r="BY492" s="26">
        <v>42.94</v>
      </c>
      <c r="BZ492" s="26">
        <v>761.13</v>
      </c>
      <c r="CA492" s="26">
        <f t="shared" si="89"/>
        <v>718.19</v>
      </c>
      <c r="CB492" s="25"/>
      <c r="CC492" s="25"/>
      <c r="CD492" s="25"/>
      <c r="CE492" s="25"/>
      <c r="CF492" s="25"/>
      <c r="CG492" s="25"/>
      <c r="CH492" s="25"/>
      <c r="CI492" s="25"/>
      <c r="CJ492" s="25"/>
      <c r="CK492" s="25"/>
      <c r="CL492" s="27"/>
    </row>
    <row r="493" spans="1:90" ht="10.5" customHeight="1" hidden="1">
      <c r="A493" s="23" t="s">
        <v>150</v>
      </c>
      <c r="B493" s="49">
        <v>35002</v>
      </c>
      <c r="C493" s="49" t="s">
        <v>90</v>
      </c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>
        <v>20</v>
      </c>
      <c r="Z493" s="25"/>
      <c r="AA493" s="25"/>
      <c r="AB493" s="25"/>
      <c r="AC493" s="25"/>
      <c r="AD493" s="25"/>
      <c r="AE493" s="25">
        <v>2.3</v>
      </c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>
        <v>1.6</v>
      </c>
      <c r="AZ493" s="25"/>
      <c r="BA493" s="25"/>
      <c r="BB493" s="25"/>
      <c r="BC493" s="25"/>
      <c r="BD493" s="25"/>
      <c r="BE493" s="25">
        <v>2</v>
      </c>
      <c r="BF493" s="25"/>
      <c r="BG493" s="25"/>
      <c r="BH493" s="25"/>
      <c r="BI493" s="25"/>
      <c r="BJ493" s="25"/>
      <c r="BK493" s="25"/>
      <c r="BL493" s="25"/>
      <c r="BM493" s="25"/>
      <c r="BN493" s="25">
        <f t="shared" si="86"/>
        <v>25.900000000000002</v>
      </c>
      <c r="BO493" s="25">
        <f t="shared" si="88"/>
        <v>4</v>
      </c>
      <c r="BP493" s="25"/>
      <c r="BQ493" s="25"/>
      <c r="BR493" s="25"/>
      <c r="BS493" s="25"/>
      <c r="BT493" s="25"/>
      <c r="BU493" s="25"/>
      <c r="BV493" s="25"/>
      <c r="BW493" s="25"/>
      <c r="BX493" s="25"/>
      <c r="BY493" s="26">
        <v>42.96</v>
      </c>
      <c r="BZ493" s="26">
        <v>761.13</v>
      </c>
      <c r="CA493" s="26">
        <f t="shared" si="89"/>
        <v>718.17</v>
      </c>
      <c r="CB493" s="25"/>
      <c r="CC493" s="25"/>
      <c r="CD493" s="25"/>
      <c r="CE493" s="25"/>
      <c r="CF493" s="25"/>
      <c r="CG493" s="25"/>
      <c r="CH493" s="25"/>
      <c r="CI493" s="25"/>
      <c r="CJ493" s="25"/>
      <c r="CK493" s="25"/>
      <c r="CL493" s="27"/>
    </row>
    <row r="494" spans="1:90" ht="10.5" customHeight="1" hidden="1">
      <c r="A494" s="23" t="s">
        <v>150</v>
      </c>
      <c r="B494" s="49">
        <v>35180</v>
      </c>
      <c r="C494" s="49" t="s">
        <v>90</v>
      </c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>
        <v>16</v>
      </c>
      <c r="Z494" s="25">
        <v>1.2</v>
      </c>
      <c r="AA494" s="25"/>
      <c r="AB494" s="25"/>
      <c r="AC494" s="25">
        <v>1.4</v>
      </c>
      <c r="AD494" s="25"/>
      <c r="AE494" s="25">
        <v>3</v>
      </c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>
        <v>2.1</v>
      </c>
      <c r="AZ494" s="25"/>
      <c r="BA494" s="25"/>
      <c r="BB494" s="25"/>
      <c r="BC494" s="25"/>
      <c r="BD494" s="25">
        <v>1.1</v>
      </c>
      <c r="BE494" s="25">
        <v>2.6</v>
      </c>
      <c r="BF494" s="25"/>
      <c r="BG494" s="25"/>
      <c r="BH494" s="25"/>
      <c r="BI494" s="25"/>
      <c r="BJ494" s="25"/>
      <c r="BK494" s="25"/>
      <c r="BL494" s="25"/>
      <c r="BM494" s="25"/>
      <c r="BN494" s="25">
        <f t="shared" si="86"/>
        <v>27.400000000000002</v>
      </c>
      <c r="BO494" s="25">
        <f t="shared" si="88"/>
        <v>7</v>
      </c>
      <c r="BP494" s="25"/>
      <c r="BQ494" s="25"/>
      <c r="BR494" s="25"/>
      <c r="BS494" s="25"/>
      <c r="BT494" s="25"/>
      <c r="BU494" s="25"/>
      <c r="BV494" s="25"/>
      <c r="BW494" s="25"/>
      <c r="BX494" s="25"/>
      <c r="BY494" s="26">
        <v>43.09</v>
      </c>
      <c r="BZ494" s="26">
        <v>761.13</v>
      </c>
      <c r="CA494" s="26">
        <f t="shared" si="89"/>
        <v>718.04</v>
      </c>
      <c r="CB494" s="25"/>
      <c r="CC494" s="25"/>
      <c r="CD494" s="25"/>
      <c r="CE494" s="25"/>
      <c r="CF494" s="25"/>
      <c r="CG494" s="25"/>
      <c r="CH494" s="25"/>
      <c r="CI494" s="25"/>
      <c r="CJ494" s="25"/>
      <c r="CK494" s="25"/>
      <c r="CL494" s="27"/>
    </row>
    <row r="495" spans="1:90" ht="10.5" customHeight="1" hidden="1">
      <c r="A495" s="23" t="s">
        <v>150</v>
      </c>
      <c r="B495" s="49">
        <v>35263</v>
      </c>
      <c r="C495" s="49" t="s">
        <v>90</v>
      </c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>
        <v>24</v>
      </c>
      <c r="Z495" s="25">
        <v>1.3</v>
      </c>
      <c r="AA495" s="25"/>
      <c r="AB495" s="25"/>
      <c r="AC495" s="25">
        <v>1.6</v>
      </c>
      <c r="AD495" s="25"/>
      <c r="AE495" s="25">
        <v>3.3</v>
      </c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>
        <v>5.2</v>
      </c>
      <c r="AT495" s="25"/>
      <c r="AU495" s="25"/>
      <c r="AV495" s="25"/>
      <c r="AW495" s="25"/>
      <c r="AX495" s="25"/>
      <c r="AY495" s="25">
        <v>2</v>
      </c>
      <c r="AZ495" s="25"/>
      <c r="BA495" s="25"/>
      <c r="BB495" s="25"/>
      <c r="BC495" s="25"/>
      <c r="BD495" s="25">
        <v>1.1</v>
      </c>
      <c r="BE495" s="25">
        <v>2.8</v>
      </c>
      <c r="BF495" s="25"/>
      <c r="BG495" s="25"/>
      <c r="BH495" s="25"/>
      <c r="BI495" s="25"/>
      <c r="BJ495" s="25"/>
      <c r="BK495" s="25"/>
      <c r="BL495" s="25"/>
      <c r="BM495" s="25"/>
      <c r="BN495" s="25">
        <f t="shared" si="86"/>
        <v>41.300000000000004</v>
      </c>
      <c r="BO495" s="25">
        <f t="shared" si="88"/>
        <v>8</v>
      </c>
      <c r="BP495" s="25" t="s">
        <v>91</v>
      </c>
      <c r="BQ495" s="25" t="s">
        <v>91</v>
      </c>
      <c r="BR495" s="25" t="s">
        <v>91</v>
      </c>
      <c r="BS495" s="25">
        <v>10.3</v>
      </c>
      <c r="BT495" s="25" t="s">
        <v>91</v>
      </c>
      <c r="BU495" s="25" t="s">
        <v>91</v>
      </c>
      <c r="BV495" s="25" t="s">
        <v>91</v>
      </c>
      <c r="BW495" s="25" t="s">
        <v>91</v>
      </c>
      <c r="BX495" s="25" t="s">
        <v>91</v>
      </c>
      <c r="BY495" s="26">
        <v>43.84</v>
      </c>
      <c r="BZ495" s="26">
        <v>761.13</v>
      </c>
      <c r="CA495" s="26">
        <f t="shared" si="89"/>
        <v>717.29</v>
      </c>
      <c r="CB495" s="25"/>
      <c r="CC495" s="25"/>
      <c r="CD495" s="25"/>
      <c r="CE495" s="25"/>
      <c r="CF495" s="25"/>
      <c r="CG495" s="25"/>
      <c r="CH495" s="25"/>
      <c r="CI495" s="25"/>
      <c r="CJ495" s="25"/>
      <c r="CK495" s="25"/>
      <c r="CL495" s="27"/>
    </row>
    <row r="496" spans="1:90" ht="10.5" customHeight="1" hidden="1">
      <c r="A496" s="23" t="s">
        <v>150</v>
      </c>
      <c r="B496" s="49">
        <v>35362</v>
      </c>
      <c r="C496" s="49" t="s">
        <v>90</v>
      </c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>
        <v>14</v>
      </c>
      <c r="Z496" s="25"/>
      <c r="AA496" s="25"/>
      <c r="AB496" s="25"/>
      <c r="AC496" s="25"/>
      <c r="AD496" s="25"/>
      <c r="AE496" s="25">
        <v>3.3</v>
      </c>
      <c r="AF496" s="25"/>
      <c r="AG496" s="25"/>
      <c r="AH496" s="25"/>
      <c r="AI496" s="25"/>
      <c r="AJ496" s="25"/>
      <c r="AK496" s="25"/>
      <c r="AL496" s="25"/>
      <c r="AM496" s="25">
        <v>1.2</v>
      </c>
      <c r="AN496" s="25"/>
      <c r="AO496" s="25"/>
      <c r="AP496" s="25"/>
      <c r="AQ496" s="25"/>
      <c r="AR496" s="25"/>
      <c r="AS496" s="25">
        <v>3.6</v>
      </c>
      <c r="AT496" s="25"/>
      <c r="AU496" s="25"/>
      <c r="AV496" s="25"/>
      <c r="AW496" s="25"/>
      <c r="AX496" s="25"/>
      <c r="AY496" s="25">
        <v>1.2</v>
      </c>
      <c r="AZ496" s="25"/>
      <c r="BA496" s="25"/>
      <c r="BB496" s="25"/>
      <c r="BC496" s="25"/>
      <c r="BD496" s="25"/>
      <c r="BE496" s="25">
        <v>2</v>
      </c>
      <c r="BF496" s="25"/>
      <c r="BG496" s="25"/>
      <c r="BH496" s="25"/>
      <c r="BI496" s="25"/>
      <c r="BJ496" s="25"/>
      <c r="BK496" s="25">
        <v>1.2</v>
      </c>
      <c r="BL496" s="25"/>
      <c r="BM496" s="25"/>
      <c r="BN496" s="25">
        <f t="shared" si="86"/>
        <v>26.5</v>
      </c>
      <c r="BO496" s="25">
        <f t="shared" si="88"/>
        <v>7</v>
      </c>
      <c r="BP496" s="25"/>
      <c r="BQ496" s="25"/>
      <c r="BR496" s="25"/>
      <c r="BS496" s="25"/>
      <c r="BT496" s="25"/>
      <c r="BU496" s="25"/>
      <c r="BV496" s="25"/>
      <c r="BW496" s="25"/>
      <c r="BX496" s="25"/>
      <c r="BY496" s="26">
        <v>43.51</v>
      </c>
      <c r="BZ496" s="26">
        <v>761.13</v>
      </c>
      <c r="CA496" s="26">
        <f t="shared" si="89"/>
        <v>717.62</v>
      </c>
      <c r="CB496" s="25"/>
      <c r="CC496" s="25"/>
      <c r="CD496" s="25"/>
      <c r="CE496" s="25"/>
      <c r="CF496" s="25"/>
      <c r="CG496" s="25"/>
      <c r="CH496" s="25"/>
      <c r="CI496" s="25"/>
      <c r="CJ496" s="25"/>
      <c r="CK496" s="25"/>
      <c r="CL496" s="27"/>
    </row>
    <row r="497" spans="1:90" ht="10.5" customHeight="1" hidden="1">
      <c r="A497" s="23" t="s">
        <v>150</v>
      </c>
      <c r="B497" s="49">
        <v>35565</v>
      </c>
      <c r="C497" s="49" t="s">
        <v>90</v>
      </c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>
        <v>11</v>
      </c>
      <c r="Z497" s="25"/>
      <c r="AA497" s="25"/>
      <c r="AB497" s="25"/>
      <c r="AC497" s="25">
        <v>1</v>
      </c>
      <c r="AD497" s="25"/>
      <c r="AE497" s="25">
        <v>2.7</v>
      </c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>
        <v>1.4</v>
      </c>
      <c r="AZ497" s="25"/>
      <c r="BA497" s="25"/>
      <c r="BB497" s="25"/>
      <c r="BC497" s="25"/>
      <c r="BD497" s="25"/>
      <c r="BE497" s="25">
        <v>2.4</v>
      </c>
      <c r="BF497" s="25"/>
      <c r="BG497" s="25"/>
      <c r="BH497" s="25"/>
      <c r="BI497" s="25"/>
      <c r="BJ497" s="25"/>
      <c r="BK497" s="25"/>
      <c r="BL497" s="25"/>
      <c r="BM497" s="25"/>
      <c r="BN497" s="25">
        <f t="shared" si="86"/>
        <v>18.499999999999996</v>
      </c>
      <c r="BO497" s="25">
        <f t="shared" si="88"/>
        <v>5</v>
      </c>
      <c r="BP497" s="25"/>
      <c r="BQ497" s="25"/>
      <c r="BR497" s="25"/>
      <c r="BS497" s="25"/>
      <c r="BT497" s="25"/>
      <c r="BU497" s="25"/>
      <c r="BV497" s="25"/>
      <c r="BW497" s="25"/>
      <c r="BX497" s="25"/>
      <c r="BY497" s="26">
        <v>43.35</v>
      </c>
      <c r="BZ497" s="26">
        <v>761.13</v>
      </c>
      <c r="CA497" s="26">
        <f t="shared" si="89"/>
        <v>717.78</v>
      </c>
      <c r="CB497" s="25"/>
      <c r="CC497" s="25"/>
      <c r="CD497" s="25">
        <v>547</v>
      </c>
      <c r="CE497" s="25">
        <v>7.05</v>
      </c>
      <c r="CF497" s="25"/>
      <c r="CG497" s="25"/>
      <c r="CH497" s="25"/>
      <c r="CI497" s="25"/>
      <c r="CJ497" s="25"/>
      <c r="CK497" s="25"/>
      <c r="CL497" s="27"/>
    </row>
    <row r="498" spans="1:90" ht="10.5" customHeight="1" hidden="1">
      <c r="A498" s="23" t="s">
        <v>150</v>
      </c>
      <c r="B498" s="49">
        <v>35643</v>
      </c>
      <c r="C498" s="49" t="s">
        <v>92</v>
      </c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>
        <v>16</v>
      </c>
      <c r="Z498" s="25"/>
      <c r="AA498" s="25"/>
      <c r="AB498" s="25"/>
      <c r="AC498" s="25">
        <v>1.3</v>
      </c>
      <c r="AD498" s="25"/>
      <c r="AE498" s="25">
        <v>2.4</v>
      </c>
      <c r="AF498" s="25"/>
      <c r="AG498" s="25"/>
      <c r="AH498" s="25"/>
      <c r="AI498" s="25"/>
      <c r="AJ498" s="25"/>
      <c r="AK498" s="25"/>
      <c r="AL498" s="25"/>
      <c r="AM498" s="25">
        <v>1.9</v>
      </c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>
        <v>1.4</v>
      </c>
      <c r="AZ498" s="25"/>
      <c r="BA498" s="25"/>
      <c r="BB498" s="25"/>
      <c r="BC498" s="25"/>
      <c r="BD498" s="25"/>
      <c r="BE498" s="25">
        <v>2.5</v>
      </c>
      <c r="BF498" s="25"/>
      <c r="BG498" s="25"/>
      <c r="BH498" s="25"/>
      <c r="BI498" s="25"/>
      <c r="BJ498" s="25"/>
      <c r="BK498" s="25"/>
      <c r="BL498" s="25"/>
      <c r="BM498" s="25"/>
      <c r="BN498" s="25">
        <f t="shared" si="86"/>
        <v>25.499999999999996</v>
      </c>
      <c r="BO498" s="25">
        <f t="shared" si="88"/>
        <v>6</v>
      </c>
      <c r="BP498" s="25"/>
      <c r="BQ498" s="25"/>
      <c r="BR498" s="25"/>
      <c r="BS498" s="25"/>
      <c r="BT498" s="25"/>
      <c r="BU498" s="25"/>
      <c r="BV498" s="25"/>
      <c r="BW498" s="25"/>
      <c r="BX498" s="25"/>
      <c r="BY498" s="26"/>
      <c r="BZ498" s="26">
        <v>761.13</v>
      </c>
      <c r="CA498" s="26"/>
      <c r="CB498" s="25"/>
      <c r="CC498" s="25"/>
      <c r="CD498" s="25">
        <v>438</v>
      </c>
      <c r="CE498" s="25">
        <v>7.17</v>
      </c>
      <c r="CF498" s="25"/>
      <c r="CG498" s="25"/>
      <c r="CH498" s="25"/>
      <c r="CI498" s="25"/>
      <c r="CJ498" s="25"/>
      <c r="CK498" s="25"/>
      <c r="CL498" s="27"/>
    </row>
    <row r="499" spans="1:90" ht="10.5" customHeight="1" hidden="1">
      <c r="A499" s="23" t="s">
        <v>150</v>
      </c>
      <c r="B499" s="49">
        <v>35724</v>
      </c>
      <c r="C499" s="49" t="s">
        <v>92</v>
      </c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>
        <v>11</v>
      </c>
      <c r="Z499" s="25"/>
      <c r="AA499" s="25"/>
      <c r="AB499" s="25"/>
      <c r="AC499" s="25"/>
      <c r="AD499" s="25"/>
      <c r="AE499" s="25">
        <v>2</v>
      </c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 t="s">
        <v>125</v>
      </c>
      <c r="AT499" s="25"/>
      <c r="AU499" s="25"/>
      <c r="AV499" s="25"/>
      <c r="AW499" s="25"/>
      <c r="AX499" s="25"/>
      <c r="AY499" s="25">
        <v>1.2</v>
      </c>
      <c r="AZ499" s="25"/>
      <c r="BA499" s="25"/>
      <c r="BB499" s="25"/>
      <c r="BC499" s="25"/>
      <c r="BD499" s="25"/>
      <c r="BE499" s="25">
        <v>2</v>
      </c>
      <c r="BF499" s="25"/>
      <c r="BG499" s="25"/>
      <c r="BH499" s="25"/>
      <c r="BI499" s="25"/>
      <c r="BJ499" s="25"/>
      <c r="BK499" s="25"/>
      <c r="BL499" s="25"/>
      <c r="BM499" s="25"/>
      <c r="BN499" s="25">
        <f t="shared" si="86"/>
        <v>16.2</v>
      </c>
      <c r="BO499" s="25">
        <f t="shared" si="88"/>
        <v>5</v>
      </c>
      <c r="BP499" s="25"/>
      <c r="BQ499" s="25"/>
      <c r="BR499" s="25"/>
      <c r="BS499" s="25"/>
      <c r="BT499" s="25"/>
      <c r="BU499" s="25"/>
      <c r="BV499" s="25"/>
      <c r="BW499" s="25"/>
      <c r="BX499" s="25"/>
      <c r="BY499" s="26">
        <v>42.26</v>
      </c>
      <c r="BZ499" s="26">
        <v>761.13</v>
      </c>
      <c r="CA499" s="26">
        <f t="shared" si="89"/>
        <v>718.87</v>
      </c>
      <c r="CB499" s="25"/>
      <c r="CC499" s="25"/>
      <c r="CD499" s="25">
        <v>609</v>
      </c>
      <c r="CE499" s="25">
        <v>7.03</v>
      </c>
      <c r="CF499" s="25"/>
      <c r="CG499" s="25"/>
      <c r="CH499" s="25"/>
      <c r="CI499" s="25"/>
      <c r="CJ499" s="25"/>
      <c r="CK499" s="25"/>
      <c r="CL499" s="27"/>
    </row>
    <row r="500" spans="1:90" ht="10.5" customHeight="1" hidden="1">
      <c r="A500" s="23" t="s">
        <v>150</v>
      </c>
      <c r="B500" s="49">
        <v>35948</v>
      </c>
      <c r="C500" s="49" t="s">
        <v>90</v>
      </c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>
        <v>3.1</v>
      </c>
      <c r="Z500" s="25"/>
      <c r="AA500" s="25"/>
      <c r="AB500" s="25"/>
      <c r="AC500" s="25"/>
      <c r="AD500" s="25"/>
      <c r="AE500" s="25">
        <v>1.3</v>
      </c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>
        <v>1.6</v>
      </c>
      <c r="AZ500" s="25"/>
      <c r="BA500" s="25"/>
      <c r="BB500" s="25"/>
      <c r="BC500" s="25"/>
      <c r="BD500" s="25"/>
      <c r="BE500" s="25">
        <v>1.3</v>
      </c>
      <c r="BF500" s="25"/>
      <c r="BG500" s="25"/>
      <c r="BH500" s="25"/>
      <c r="BI500" s="25"/>
      <c r="BJ500" s="25"/>
      <c r="BK500" s="25"/>
      <c r="BL500" s="25"/>
      <c r="BM500" s="25"/>
      <c r="BN500" s="25">
        <f t="shared" si="86"/>
        <v>7.3</v>
      </c>
      <c r="BO500" s="25">
        <f t="shared" si="88"/>
        <v>4</v>
      </c>
      <c r="BP500" s="25"/>
      <c r="BQ500" s="25"/>
      <c r="BR500" s="25"/>
      <c r="BS500" s="25"/>
      <c r="BT500" s="25"/>
      <c r="BU500" s="25"/>
      <c r="BV500" s="25"/>
      <c r="BW500" s="25"/>
      <c r="BX500" s="25"/>
      <c r="BY500" s="26">
        <v>42.24</v>
      </c>
      <c r="BZ500" s="26">
        <v>761.13</v>
      </c>
      <c r="CA500" s="26">
        <f t="shared" si="89"/>
        <v>718.89</v>
      </c>
      <c r="CB500" s="25"/>
      <c r="CC500" s="25"/>
      <c r="CD500" s="25">
        <v>602</v>
      </c>
      <c r="CE500" s="25">
        <v>7.17</v>
      </c>
      <c r="CF500" s="25"/>
      <c r="CG500" s="25"/>
      <c r="CH500" s="25"/>
      <c r="CI500" s="25"/>
      <c r="CJ500" s="25"/>
      <c r="CK500" s="25"/>
      <c r="CL500" s="27"/>
    </row>
    <row r="501" spans="1:90" ht="10.5" customHeight="1" hidden="1">
      <c r="A501" s="23" t="s">
        <v>150</v>
      </c>
      <c r="B501" s="49">
        <v>36123</v>
      </c>
      <c r="C501" s="49" t="s">
        <v>94</v>
      </c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>
        <v>6.1</v>
      </c>
      <c r="Z501" s="25"/>
      <c r="AA501" s="25"/>
      <c r="AB501" s="25"/>
      <c r="AC501" s="25"/>
      <c r="AD501" s="25"/>
      <c r="AE501" s="25">
        <v>1.2</v>
      </c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>
        <v>0.82</v>
      </c>
      <c r="AZ501" s="25"/>
      <c r="BA501" s="25"/>
      <c r="BB501" s="25"/>
      <c r="BC501" s="25"/>
      <c r="BD501" s="25"/>
      <c r="BE501" s="25">
        <v>1.5</v>
      </c>
      <c r="BF501" s="25"/>
      <c r="BG501" s="25"/>
      <c r="BH501" s="25"/>
      <c r="BI501" s="25"/>
      <c r="BJ501" s="25"/>
      <c r="BK501" s="25"/>
      <c r="BL501" s="25"/>
      <c r="BM501" s="25"/>
      <c r="BN501" s="25">
        <f t="shared" si="86"/>
        <v>9.62</v>
      </c>
      <c r="BO501" s="25">
        <f t="shared" si="88"/>
        <v>4</v>
      </c>
      <c r="BP501" s="25" t="s">
        <v>91</v>
      </c>
      <c r="BQ501" s="25" t="s">
        <v>91</v>
      </c>
      <c r="BR501" s="25" t="s">
        <v>91</v>
      </c>
      <c r="BS501" s="25" t="s">
        <v>91</v>
      </c>
      <c r="BT501" s="25">
        <v>0.11</v>
      </c>
      <c r="BU501" s="25" t="s">
        <v>91</v>
      </c>
      <c r="BV501" s="25" t="s">
        <v>91</v>
      </c>
      <c r="BW501" s="25" t="s">
        <v>91</v>
      </c>
      <c r="BX501" s="25" t="s">
        <v>91</v>
      </c>
      <c r="BY501" s="26">
        <v>42.63</v>
      </c>
      <c r="BZ501" s="26">
        <v>761.13</v>
      </c>
      <c r="CA501" s="26">
        <f t="shared" si="89"/>
        <v>718.5</v>
      </c>
      <c r="CB501" s="25"/>
      <c r="CC501" s="25"/>
      <c r="CD501" s="25">
        <v>627</v>
      </c>
      <c r="CE501" s="25">
        <v>7.18</v>
      </c>
      <c r="CF501" s="25"/>
      <c r="CG501" s="25"/>
      <c r="CH501" s="25"/>
      <c r="CI501" s="25"/>
      <c r="CJ501" s="25"/>
      <c r="CK501" s="25"/>
      <c r="CL501" s="27"/>
    </row>
    <row r="502" spans="1:90" ht="10.5" customHeight="1">
      <c r="A502" s="23" t="s">
        <v>150</v>
      </c>
      <c r="B502" s="49">
        <v>36262</v>
      </c>
      <c r="C502" s="49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  <c r="AY502" s="25"/>
      <c r="AZ502" s="25"/>
      <c r="BA502" s="25"/>
      <c r="BB502" s="25"/>
      <c r="BC502" s="25"/>
      <c r="BD502" s="25"/>
      <c r="BE502" s="25"/>
      <c r="BF502" s="25"/>
      <c r="BG502" s="25"/>
      <c r="BH502" s="25"/>
      <c r="BI502" s="25"/>
      <c r="BJ502" s="25"/>
      <c r="BK502" s="25"/>
      <c r="BL502" s="25"/>
      <c r="BM502" s="25"/>
      <c r="BN502" s="25"/>
      <c r="BO502" s="25"/>
      <c r="BP502" s="25"/>
      <c r="BQ502" s="25"/>
      <c r="BR502" s="25"/>
      <c r="BS502" s="25"/>
      <c r="BT502" s="25"/>
      <c r="BU502" s="25"/>
      <c r="BV502" s="25"/>
      <c r="BW502" s="25"/>
      <c r="BX502" s="25"/>
      <c r="BY502" s="26">
        <v>42.43</v>
      </c>
      <c r="BZ502" s="26">
        <v>761.13</v>
      </c>
      <c r="CA502" s="26">
        <f t="shared" si="89"/>
        <v>718.7</v>
      </c>
      <c r="CB502" s="25">
        <v>4.2</v>
      </c>
      <c r="CC502" s="25">
        <v>0.4</v>
      </c>
      <c r="CD502" s="25">
        <v>611</v>
      </c>
      <c r="CE502" s="25">
        <v>7.32</v>
      </c>
      <c r="CF502" s="25"/>
      <c r="CG502" s="25"/>
      <c r="CH502" s="25"/>
      <c r="CI502" s="25"/>
      <c r="CJ502" s="25"/>
      <c r="CK502" s="25"/>
      <c r="CL502" s="27"/>
    </row>
    <row r="503" spans="1:90" ht="10.5" customHeight="1">
      <c r="A503" s="23" t="s">
        <v>150</v>
      </c>
      <c r="B503" s="49">
        <v>36398</v>
      </c>
      <c r="C503" s="49" t="s">
        <v>103</v>
      </c>
      <c r="D503" s="25"/>
      <c r="E503" s="25"/>
      <c r="F503" s="25">
        <v>0.2</v>
      </c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>
        <v>0.3</v>
      </c>
      <c r="Y503" s="25">
        <v>14</v>
      </c>
      <c r="Z503" s="25">
        <v>0.8</v>
      </c>
      <c r="AA503" s="25"/>
      <c r="AB503" s="25"/>
      <c r="AC503" s="25">
        <v>1.1</v>
      </c>
      <c r="AD503" s="25"/>
      <c r="AE503" s="25">
        <v>1.9</v>
      </c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>
        <v>0.7</v>
      </c>
      <c r="AZ503" s="25"/>
      <c r="BA503" s="25"/>
      <c r="BB503" s="25">
        <v>0.5</v>
      </c>
      <c r="BC503" s="25"/>
      <c r="BD503" s="25">
        <v>0.6</v>
      </c>
      <c r="BE503" s="25">
        <v>2.7</v>
      </c>
      <c r="BF503" s="25"/>
      <c r="BG503" s="25">
        <v>0.3</v>
      </c>
      <c r="BH503" s="25"/>
      <c r="BI503" s="25"/>
      <c r="BJ503" s="25"/>
      <c r="BK503" s="25"/>
      <c r="BL503" s="25"/>
      <c r="BM503" s="25"/>
      <c r="BN503" s="25">
        <f>IF(COUNTA(A503)=1,IF(SUM(D503:BM503)=0,"ND",SUM(D503:BM503))," ")</f>
        <v>23.1</v>
      </c>
      <c r="BO503" s="25">
        <f>COUNTA(D503:BM503)</f>
        <v>11</v>
      </c>
      <c r="BP503" s="25" t="s">
        <v>104</v>
      </c>
      <c r="BQ503" s="25" t="s">
        <v>115</v>
      </c>
      <c r="BR503" s="25">
        <v>0.66</v>
      </c>
      <c r="BS503" s="25" t="s">
        <v>106</v>
      </c>
      <c r="BT503" s="25">
        <v>0.3</v>
      </c>
      <c r="BU503" s="25" t="s">
        <v>104</v>
      </c>
      <c r="BV503" s="25" t="s">
        <v>121</v>
      </c>
      <c r="BW503" s="25" t="s">
        <v>107</v>
      </c>
      <c r="BX503" s="25" t="s">
        <v>121</v>
      </c>
      <c r="BY503" s="26">
        <v>42.52</v>
      </c>
      <c r="BZ503" s="26">
        <v>761.13</v>
      </c>
      <c r="CA503" s="26">
        <f>+BZ503-BY503</f>
        <v>718.61</v>
      </c>
      <c r="CB503" s="25">
        <v>5.4</v>
      </c>
      <c r="CC503" s="25">
        <v>2.1</v>
      </c>
      <c r="CD503" s="25">
        <v>632</v>
      </c>
      <c r="CE503" s="25">
        <v>7.2</v>
      </c>
      <c r="CF503" s="25"/>
      <c r="CG503" s="25"/>
      <c r="CH503" s="25"/>
      <c r="CI503" s="25"/>
      <c r="CJ503" s="25"/>
      <c r="CK503" s="25"/>
      <c r="CL503" s="27"/>
    </row>
    <row r="504" spans="1:90" ht="10.5" customHeight="1">
      <c r="A504" s="23" t="s">
        <v>150</v>
      </c>
      <c r="B504" s="49">
        <v>36496</v>
      </c>
      <c r="C504" s="49" t="s">
        <v>112</v>
      </c>
      <c r="D504" s="25"/>
      <c r="E504" s="25"/>
      <c r="F504" s="25">
        <v>0.2</v>
      </c>
      <c r="G504" s="25"/>
      <c r="H504" s="25"/>
      <c r="I504" s="25"/>
      <c r="J504" s="25"/>
      <c r="K504" s="25"/>
      <c r="L504" s="25"/>
      <c r="M504" s="25"/>
      <c r="N504" s="25">
        <v>0.2</v>
      </c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>
        <v>12</v>
      </c>
      <c r="Z504" s="25">
        <v>0.6</v>
      </c>
      <c r="AA504" s="25"/>
      <c r="AB504" s="25"/>
      <c r="AC504" s="25">
        <v>2.6</v>
      </c>
      <c r="AD504" s="25">
        <v>0.1</v>
      </c>
      <c r="AE504" s="25">
        <v>2.9</v>
      </c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25">
        <v>1.3</v>
      </c>
      <c r="AZ504" s="25"/>
      <c r="BA504" s="25"/>
      <c r="BB504" s="25">
        <v>0.9</v>
      </c>
      <c r="BC504" s="25"/>
      <c r="BD504" s="25">
        <v>1.2</v>
      </c>
      <c r="BE504" s="25">
        <v>3</v>
      </c>
      <c r="BF504" s="25"/>
      <c r="BG504" s="25">
        <v>0.9</v>
      </c>
      <c r="BH504" s="25"/>
      <c r="BI504" s="25"/>
      <c r="BJ504" s="25"/>
      <c r="BK504" s="25"/>
      <c r="BL504" s="25"/>
      <c r="BM504" s="25"/>
      <c r="BN504" s="25">
        <f>IF(COUNTA(A504)=1,IF(SUM(D504:BM504)=0,"ND",SUM(D504:BM504))," ")</f>
        <v>25.899999999999995</v>
      </c>
      <c r="BO504" s="25">
        <f>COUNTA(D504:BM504)</f>
        <v>12</v>
      </c>
      <c r="BP504" s="25"/>
      <c r="BQ504" s="25"/>
      <c r="BR504" s="25"/>
      <c r="BS504" s="25"/>
      <c r="BT504" s="25"/>
      <c r="BU504" s="25"/>
      <c r="BV504" s="25"/>
      <c r="BW504" s="25"/>
      <c r="BX504" s="25"/>
      <c r="BY504" s="26">
        <v>43.1</v>
      </c>
      <c r="BZ504" s="26">
        <v>761.13</v>
      </c>
      <c r="CA504" s="26">
        <f>+BZ504-BY504</f>
        <v>718.03</v>
      </c>
      <c r="CB504" s="25">
        <v>3.8</v>
      </c>
      <c r="CC504" s="25">
        <v>1.2</v>
      </c>
      <c r="CD504" s="25">
        <v>606</v>
      </c>
      <c r="CE504" s="25">
        <v>11.9</v>
      </c>
      <c r="CF504" s="25"/>
      <c r="CG504" s="25"/>
      <c r="CH504" s="25"/>
      <c r="CI504" s="25"/>
      <c r="CJ504" s="25"/>
      <c r="CK504" s="25"/>
      <c r="CL504" s="27"/>
    </row>
    <row r="505" spans="1:90" ht="10.5" customHeight="1">
      <c r="A505" s="23" t="s">
        <v>150</v>
      </c>
      <c r="B505" s="49">
        <v>36626</v>
      </c>
      <c r="C505" s="49" t="s">
        <v>112</v>
      </c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>
        <v>9.4</v>
      </c>
      <c r="Z505" s="25">
        <v>0.8</v>
      </c>
      <c r="AA505" s="25"/>
      <c r="AB505" s="25"/>
      <c r="AC505" s="25">
        <v>2.4</v>
      </c>
      <c r="AD505" s="25"/>
      <c r="AE505" s="25">
        <v>2</v>
      </c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>
        <v>0.6</v>
      </c>
      <c r="AZ505" s="25"/>
      <c r="BA505" s="25"/>
      <c r="BB505" s="25">
        <v>0.4</v>
      </c>
      <c r="BC505" s="25"/>
      <c r="BD505" s="25">
        <v>0.5</v>
      </c>
      <c r="BE505" s="25">
        <v>2.5</v>
      </c>
      <c r="BF505" s="25"/>
      <c r="BG505" s="25">
        <v>0.4</v>
      </c>
      <c r="BH505" s="25"/>
      <c r="BI505" s="25"/>
      <c r="BJ505" s="25"/>
      <c r="BK505" s="25"/>
      <c r="BL505" s="25"/>
      <c r="BM505" s="25"/>
      <c r="BN505" s="25">
        <f>IF(COUNTA(A505)=1,IF(SUM(D505:BM505)=0,"ND",SUM(D505:BM505))," ")</f>
        <v>19</v>
      </c>
      <c r="BO505" s="25">
        <f>COUNTA(D505:BM505)</f>
        <v>9</v>
      </c>
      <c r="BP505" s="25"/>
      <c r="BQ505" s="25"/>
      <c r="BR505" s="25"/>
      <c r="BS505" s="25"/>
      <c r="BT505" s="25"/>
      <c r="BU505" s="25"/>
      <c r="BV505" s="25"/>
      <c r="BW505" s="25"/>
      <c r="BX505" s="25"/>
      <c r="BY505" s="26">
        <v>43.63</v>
      </c>
      <c r="BZ505" s="26">
        <v>761.13</v>
      </c>
      <c r="CA505" s="26">
        <f>+BZ505-BY505</f>
        <v>717.5</v>
      </c>
      <c r="CB505" s="25">
        <v>5.1</v>
      </c>
      <c r="CC505" s="25">
        <v>3.1</v>
      </c>
      <c r="CD505" s="25">
        <v>539</v>
      </c>
      <c r="CE505" s="25">
        <v>7.21</v>
      </c>
      <c r="CF505" s="25"/>
      <c r="CG505" s="25"/>
      <c r="CH505" s="25"/>
      <c r="CI505" s="25"/>
      <c r="CJ505" s="25"/>
      <c r="CK505" s="25"/>
      <c r="CL505" s="27"/>
    </row>
    <row r="506" spans="1:90" ht="10.5" customHeight="1">
      <c r="A506" s="23" t="s">
        <v>150</v>
      </c>
      <c r="B506" s="49">
        <v>36768</v>
      </c>
      <c r="C506" s="49" t="s">
        <v>112</v>
      </c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>
        <v>5.6</v>
      </c>
      <c r="Z506" s="25">
        <v>0.5</v>
      </c>
      <c r="AA506" s="25"/>
      <c r="AB506" s="25"/>
      <c r="AC506" s="25">
        <v>1.2</v>
      </c>
      <c r="AD506" s="25"/>
      <c r="AE506" s="25">
        <v>0.8</v>
      </c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>
        <v>0.6</v>
      </c>
      <c r="AZ506" s="25"/>
      <c r="BA506" s="25"/>
      <c r="BB506" s="25">
        <v>0.4</v>
      </c>
      <c r="BC506" s="25"/>
      <c r="BD506" s="25">
        <v>0.6</v>
      </c>
      <c r="BE506" s="25">
        <v>1.5</v>
      </c>
      <c r="BF506" s="25"/>
      <c r="BG506" s="25">
        <v>0.3</v>
      </c>
      <c r="BH506" s="25"/>
      <c r="BI506" s="25"/>
      <c r="BJ506" s="25"/>
      <c r="BK506" s="25"/>
      <c r="BL506" s="25"/>
      <c r="BM506" s="25"/>
      <c r="BN506" s="25">
        <f>IF(COUNTA(A506)=1,IF(SUM(D506:BM506)=0,"ND",SUM(D506:BM506))," ")</f>
        <v>11.5</v>
      </c>
      <c r="BO506" s="25">
        <f>COUNTA(D506:BM506)</f>
        <v>9</v>
      </c>
      <c r="BP506" s="25" t="s">
        <v>170</v>
      </c>
      <c r="BQ506" s="25" t="s">
        <v>171</v>
      </c>
      <c r="BR506" s="25">
        <v>1.1</v>
      </c>
      <c r="BS506" s="25" t="s">
        <v>106</v>
      </c>
      <c r="BT506" s="25">
        <v>0.37</v>
      </c>
      <c r="BU506" s="25" t="s">
        <v>170</v>
      </c>
      <c r="BV506" s="25" t="s">
        <v>121</v>
      </c>
      <c r="BW506" s="25">
        <v>0.02</v>
      </c>
      <c r="BX506" s="25" t="s">
        <v>121</v>
      </c>
      <c r="BY506" s="8">
        <v>44.46</v>
      </c>
      <c r="BZ506" s="26">
        <v>761.13</v>
      </c>
      <c r="CA506" s="26">
        <f>+BZ506-BY506</f>
        <v>716.67</v>
      </c>
      <c r="CB506" s="9">
        <v>5.6</v>
      </c>
      <c r="CC506" s="10">
        <v>2.7</v>
      </c>
      <c r="CD506" s="10">
        <v>559</v>
      </c>
      <c r="CE506" s="9">
        <v>6.75</v>
      </c>
      <c r="CF506" s="25">
        <v>2</v>
      </c>
      <c r="CG506" s="25">
        <v>400</v>
      </c>
      <c r="CH506" s="25">
        <v>14</v>
      </c>
      <c r="CI506" s="25">
        <v>29</v>
      </c>
      <c r="CJ506" s="25" t="s">
        <v>121</v>
      </c>
      <c r="CK506" s="25">
        <v>12</v>
      </c>
      <c r="CL506" s="27" t="s">
        <v>107</v>
      </c>
    </row>
    <row r="507" spans="1:90" ht="10.5" customHeight="1">
      <c r="A507" s="23" t="s">
        <v>150</v>
      </c>
      <c r="B507" s="49">
        <v>36822</v>
      </c>
      <c r="C507" s="49" t="s">
        <v>112</v>
      </c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>
        <v>5.5</v>
      </c>
      <c r="Z507" s="25">
        <v>0.4</v>
      </c>
      <c r="AA507" s="25"/>
      <c r="AB507" s="25"/>
      <c r="AC507" s="25">
        <v>0.9</v>
      </c>
      <c r="AD507" s="25"/>
      <c r="AE507" s="25">
        <v>1</v>
      </c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>
        <v>0.4</v>
      </c>
      <c r="AZ507" s="25"/>
      <c r="BA507" s="25"/>
      <c r="BB507" s="25">
        <v>0.3</v>
      </c>
      <c r="BC507" s="25"/>
      <c r="BD507" s="25">
        <v>0.3</v>
      </c>
      <c r="BE507" s="25">
        <v>1.5</v>
      </c>
      <c r="BF507" s="25"/>
      <c r="BG507" s="25">
        <v>0.3</v>
      </c>
      <c r="BH507" s="25"/>
      <c r="BI507" s="25"/>
      <c r="BJ507" s="25"/>
      <c r="BK507" s="25"/>
      <c r="BL507" s="25"/>
      <c r="BM507" s="25"/>
      <c r="BN507" s="25">
        <f>IF(COUNTA(A507)=1,IF(SUM(D507:BM507)=0,"ND",SUM(D507:BM507))," ")</f>
        <v>10.600000000000003</v>
      </c>
      <c r="BO507" s="25">
        <f>COUNTA(D507:BM507)</f>
        <v>9</v>
      </c>
      <c r="BP507" s="25"/>
      <c r="BQ507" s="25"/>
      <c r="BR507" s="25"/>
      <c r="BS507" s="25"/>
      <c r="BT507" s="25"/>
      <c r="BU507" s="25"/>
      <c r="BV507" s="25"/>
      <c r="BW507" s="25"/>
      <c r="BX507" s="25"/>
      <c r="BY507" s="8">
        <v>44.55</v>
      </c>
      <c r="BZ507" s="26">
        <v>761.13</v>
      </c>
      <c r="CA507" s="26">
        <f>+BZ507-BY507</f>
        <v>716.58</v>
      </c>
      <c r="CB507" s="9">
        <v>4</v>
      </c>
      <c r="CC507" s="10">
        <v>1.5</v>
      </c>
      <c r="CD507" s="10">
        <v>590</v>
      </c>
      <c r="CE507" s="9">
        <v>7.07</v>
      </c>
      <c r="CF507" s="25"/>
      <c r="CG507" s="25"/>
      <c r="CH507" s="25"/>
      <c r="CI507" s="25"/>
      <c r="CJ507" s="25"/>
      <c r="CK507" s="25"/>
      <c r="CL507" s="27"/>
    </row>
    <row r="508" spans="1:90" ht="10.5" customHeight="1">
      <c r="A508" s="23"/>
      <c r="B508" s="49"/>
      <c r="C508" s="49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6"/>
      <c r="BZ508" s="26"/>
      <c r="CA508" s="26"/>
      <c r="CB508" s="25"/>
      <c r="CC508" s="25"/>
      <c r="CD508" s="25"/>
      <c r="CE508" s="25"/>
      <c r="CF508" s="25"/>
      <c r="CG508" s="25"/>
      <c r="CH508" s="25"/>
      <c r="CI508" s="25"/>
      <c r="CJ508" s="25"/>
      <c r="CK508" s="25"/>
      <c r="CL508" s="27"/>
    </row>
    <row r="509" spans="1:90" ht="10.5" customHeight="1">
      <c r="A509" s="23"/>
      <c r="B509" s="49"/>
      <c r="C509" s="49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  <c r="AY509" s="25"/>
      <c r="AZ509" s="25"/>
      <c r="BA509" s="25"/>
      <c r="BB509" s="25"/>
      <c r="BC509" s="25"/>
      <c r="BD509" s="25"/>
      <c r="BE509" s="25"/>
      <c r="BF509" s="25"/>
      <c r="BG509" s="25"/>
      <c r="BH509" s="25"/>
      <c r="BI509" s="25"/>
      <c r="BJ509" s="25"/>
      <c r="BK509" s="25"/>
      <c r="BL509" s="25"/>
      <c r="BM509" s="25"/>
      <c r="BN509" s="25" t="str">
        <f>IF(COUNTA(A509)=1,IF(SUM(D509:BM509)=0,"ND",SUM(D509:BM509))," ")</f>
        <v> </v>
      </c>
      <c r="BO509" s="25"/>
      <c r="BP509" s="25"/>
      <c r="BQ509" s="25"/>
      <c r="BR509" s="25"/>
      <c r="BS509" s="25"/>
      <c r="BT509" s="25"/>
      <c r="BU509" s="25"/>
      <c r="BV509" s="25"/>
      <c r="BW509" s="25"/>
      <c r="BX509" s="25"/>
      <c r="BY509" s="26"/>
      <c r="BZ509" s="26"/>
      <c r="CA509" s="26"/>
      <c r="CB509" s="25"/>
      <c r="CC509" s="25"/>
      <c r="CD509" s="25"/>
      <c r="CE509" s="25"/>
      <c r="CF509" s="25"/>
      <c r="CG509" s="25"/>
      <c r="CH509" s="25"/>
      <c r="CI509" s="25"/>
      <c r="CJ509" s="25"/>
      <c r="CK509" s="25"/>
      <c r="CL509" s="27"/>
    </row>
    <row r="510" spans="1:90" ht="10.5" customHeight="1" hidden="1">
      <c r="A510" s="23" t="s">
        <v>151</v>
      </c>
      <c r="B510" s="49">
        <v>31971</v>
      </c>
      <c r="C510" s="49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  <c r="AY510" s="25"/>
      <c r="AZ510" s="25"/>
      <c r="BA510" s="25"/>
      <c r="BB510" s="25"/>
      <c r="BC510" s="25"/>
      <c r="BD510" s="25"/>
      <c r="BE510" s="25"/>
      <c r="BF510" s="25"/>
      <c r="BG510" s="25"/>
      <c r="BH510" s="25"/>
      <c r="BI510" s="25"/>
      <c r="BJ510" s="25"/>
      <c r="BK510" s="25"/>
      <c r="BL510" s="25"/>
      <c r="BM510" s="25"/>
      <c r="BN510" s="25"/>
      <c r="BO510" s="25"/>
      <c r="BP510" s="25"/>
      <c r="BQ510" s="25"/>
      <c r="BR510" s="25"/>
      <c r="BS510" s="25"/>
      <c r="BT510" s="25"/>
      <c r="BU510" s="25"/>
      <c r="BV510" s="25"/>
      <c r="BW510" s="25"/>
      <c r="BX510" s="25"/>
      <c r="BY510" s="26">
        <f aca="true" t="shared" si="90" ref="BY510:BY531">IF(COUNTA(BZ510:CA510)=2,BZ510-CA510," ")</f>
        <v>1.8899999999999864</v>
      </c>
      <c r="BZ510" s="26">
        <f aca="true" t="shared" si="91" ref="BZ510:BZ531">IF(COUNTA(CA510)=1,725.34," ")</f>
        <v>725.34</v>
      </c>
      <c r="CA510" s="26">
        <v>723.45</v>
      </c>
      <c r="CB510" s="25"/>
      <c r="CC510" s="25"/>
      <c r="CD510" s="25"/>
      <c r="CE510" s="25"/>
      <c r="CF510" s="25"/>
      <c r="CG510" s="25"/>
      <c r="CH510" s="25"/>
      <c r="CI510" s="25"/>
      <c r="CJ510" s="25"/>
      <c r="CK510" s="25"/>
      <c r="CL510" s="27"/>
    </row>
    <row r="511" spans="1:90" ht="10.5" customHeight="1" hidden="1">
      <c r="A511" s="23" t="s">
        <v>151</v>
      </c>
      <c r="B511" s="49">
        <v>32009</v>
      </c>
      <c r="C511" s="49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  <c r="AY511" s="25"/>
      <c r="AZ511" s="25"/>
      <c r="BA511" s="25"/>
      <c r="BB511" s="25"/>
      <c r="BC511" s="25"/>
      <c r="BD511" s="25"/>
      <c r="BE511" s="25"/>
      <c r="BF511" s="25"/>
      <c r="BG511" s="25"/>
      <c r="BH511" s="25"/>
      <c r="BI511" s="25"/>
      <c r="BJ511" s="25"/>
      <c r="BK511" s="25"/>
      <c r="BL511" s="25"/>
      <c r="BM511" s="25"/>
      <c r="BN511" s="25"/>
      <c r="BO511" s="25"/>
      <c r="BP511" s="25"/>
      <c r="BQ511" s="25"/>
      <c r="BR511" s="25"/>
      <c r="BS511" s="25"/>
      <c r="BT511" s="25"/>
      <c r="BU511" s="25"/>
      <c r="BV511" s="25"/>
      <c r="BW511" s="25"/>
      <c r="BX511" s="25"/>
      <c r="BY511" s="26">
        <f t="shared" si="90"/>
        <v>9.910000000000082</v>
      </c>
      <c r="BZ511" s="26">
        <f t="shared" si="91"/>
        <v>725.34</v>
      </c>
      <c r="CA511" s="26">
        <v>715.43</v>
      </c>
      <c r="CB511" s="25"/>
      <c r="CC511" s="25"/>
      <c r="CD511" s="25"/>
      <c r="CE511" s="25"/>
      <c r="CF511" s="25"/>
      <c r="CG511" s="25"/>
      <c r="CH511" s="25"/>
      <c r="CI511" s="25"/>
      <c r="CJ511" s="25"/>
      <c r="CK511" s="25"/>
      <c r="CL511" s="27"/>
    </row>
    <row r="512" spans="1:90" ht="10.5" customHeight="1" hidden="1">
      <c r="A512" s="23" t="s">
        <v>151</v>
      </c>
      <c r="B512" s="49">
        <v>32038</v>
      </c>
      <c r="C512" s="49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  <c r="BY512" s="26">
        <f t="shared" si="90"/>
        <v>9.149999999999977</v>
      </c>
      <c r="BZ512" s="26">
        <f t="shared" si="91"/>
        <v>725.34</v>
      </c>
      <c r="CA512" s="26">
        <v>716.19</v>
      </c>
      <c r="CB512" s="25"/>
      <c r="CC512" s="25"/>
      <c r="CD512" s="25"/>
      <c r="CE512" s="25"/>
      <c r="CF512" s="25"/>
      <c r="CG512" s="25"/>
      <c r="CH512" s="25"/>
      <c r="CI512" s="25"/>
      <c r="CJ512" s="25"/>
      <c r="CK512" s="25"/>
      <c r="CL512" s="27"/>
    </row>
    <row r="513" spans="1:90" ht="10.5" customHeight="1" hidden="1">
      <c r="A513" s="23" t="s">
        <v>151</v>
      </c>
      <c r="B513" s="49">
        <v>32072</v>
      </c>
      <c r="C513" s="49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  <c r="AY513" s="25"/>
      <c r="AZ513" s="25"/>
      <c r="BA513" s="25"/>
      <c r="BB513" s="25"/>
      <c r="BC513" s="25"/>
      <c r="BD513" s="25"/>
      <c r="BE513" s="25"/>
      <c r="BF513" s="25"/>
      <c r="BG513" s="25"/>
      <c r="BH513" s="25"/>
      <c r="BI513" s="25"/>
      <c r="BJ513" s="25"/>
      <c r="BK513" s="25"/>
      <c r="BL513" s="25"/>
      <c r="BM513" s="25"/>
      <c r="BN513" s="25"/>
      <c r="BO513" s="25"/>
      <c r="BP513" s="25"/>
      <c r="BQ513" s="25"/>
      <c r="BR513" s="25"/>
      <c r="BS513" s="25"/>
      <c r="BT513" s="25"/>
      <c r="BU513" s="25"/>
      <c r="BV513" s="25"/>
      <c r="BW513" s="25"/>
      <c r="BX513" s="25"/>
      <c r="BY513" s="26">
        <f t="shared" si="90"/>
        <v>9.680000000000064</v>
      </c>
      <c r="BZ513" s="26">
        <f t="shared" si="91"/>
        <v>725.34</v>
      </c>
      <c r="CA513" s="26">
        <v>715.66</v>
      </c>
      <c r="CB513" s="25"/>
      <c r="CC513" s="25"/>
      <c r="CD513" s="25"/>
      <c r="CE513" s="25"/>
      <c r="CF513" s="25"/>
      <c r="CG513" s="25"/>
      <c r="CH513" s="25"/>
      <c r="CI513" s="25"/>
      <c r="CJ513" s="25"/>
      <c r="CK513" s="25"/>
      <c r="CL513" s="27"/>
    </row>
    <row r="514" spans="1:90" ht="10.5" customHeight="1" hidden="1">
      <c r="A514" s="23" t="s">
        <v>151</v>
      </c>
      <c r="B514" s="49">
        <v>32381</v>
      </c>
      <c r="C514" s="49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  <c r="AY514" s="25"/>
      <c r="AZ514" s="25"/>
      <c r="BA514" s="25"/>
      <c r="BB514" s="25"/>
      <c r="BC514" s="25"/>
      <c r="BD514" s="25"/>
      <c r="BE514" s="25"/>
      <c r="BF514" s="25"/>
      <c r="BG514" s="25"/>
      <c r="BH514" s="25"/>
      <c r="BI514" s="25"/>
      <c r="BJ514" s="25"/>
      <c r="BK514" s="25"/>
      <c r="BL514" s="25"/>
      <c r="BM514" s="25"/>
      <c r="BN514" s="25"/>
      <c r="BO514" s="25"/>
      <c r="BP514" s="25"/>
      <c r="BQ514" s="25"/>
      <c r="BR514" s="25"/>
      <c r="BS514" s="25"/>
      <c r="BT514" s="25"/>
      <c r="BU514" s="25"/>
      <c r="BV514" s="25"/>
      <c r="BW514" s="25"/>
      <c r="BX514" s="25"/>
      <c r="BY514" s="26">
        <f t="shared" si="90"/>
        <v>10.399999999999977</v>
      </c>
      <c r="BZ514" s="26">
        <f t="shared" si="91"/>
        <v>725.34</v>
      </c>
      <c r="CA514" s="26">
        <v>714.94</v>
      </c>
      <c r="CB514" s="25"/>
      <c r="CC514" s="25"/>
      <c r="CD514" s="25"/>
      <c r="CE514" s="25"/>
      <c r="CF514" s="25"/>
      <c r="CG514" s="25"/>
      <c r="CH514" s="25"/>
      <c r="CI514" s="25"/>
      <c r="CJ514" s="25"/>
      <c r="CK514" s="25"/>
      <c r="CL514" s="27"/>
    </row>
    <row r="515" spans="1:90" ht="10.5" customHeight="1" hidden="1">
      <c r="A515" s="23" t="s">
        <v>151</v>
      </c>
      <c r="B515" s="49">
        <v>32468</v>
      </c>
      <c r="C515" s="49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25"/>
      <c r="BP515" s="25"/>
      <c r="BQ515" s="25"/>
      <c r="BR515" s="25"/>
      <c r="BS515" s="25"/>
      <c r="BT515" s="25"/>
      <c r="BU515" s="25"/>
      <c r="BV515" s="25"/>
      <c r="BW515" s="25"/>
      <c r="BX515" s="25"/>
      <c r="BY515" s="26">
        <f t="shared" si="90"/>
        <v>10.5</v>
      </c>
      <c r="BZ515" s="26">
        <f t="shared" si="91"/>
        <v>725.34</v>
      </c>
      <c r="CA515" s="26">
        <v>714.84</v>
      </c>
      <c r="CB515" s="25"/>
      <c r="CC515" s="25"/>
      <c r="CD515" s="25"/>
      <c r="CE515" s="25"/>
      <c r="CF515" s="25"/>
      <c r="CG515" s="25"/>
      <c r="CH515" s="25"/>
      <c r="CI515" s="25"/>
      <c r="CJ515" s="25"/>
      <c r="CK515" s="25"/>
      <c r="CL515" s="27"/>
    </row>
    <row r="516" spans="1:90" ht="10.5" customHeight="1" hidden="1">
      <c r="A516" s="23" t="s">
        <v>151</v>
      </c>
      <c r="B516" s="49">
        <v>32714</v>
      </c>
      <c r="C516" s="49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>
        <v>15</v>
      </c>
      <c r="Z516" s="25">
        <v>6.9</v>
      </c>
      <c r="AA516" s="25"/>
      <c r="AB516" s="25"/>
      <c r="AC516" s="25"/>
      <c r="AD516" s="25"/>
      <c r="AE516" s="25">
        <v>9.2</v>
      </c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>
        <v>2</v>
      </c>
      <c r="AU516" s="25"/>
      <c r="AV516" s="25"/>
      <c r="AW516" s="25"/>
      <c r="AX516" s="25"/>
      <c r="AY516" s="25">
        <v>12</v>
      </c>
      <c r="AZ516" s="25"/>
      <c r="BA516" s="25"/>
      <c r="BB516" s="25">
        <v>3.3</v>
      </c>
      <c r="BC516" s="25"/>
      <c r="BD516" s="25">
        <v>0.5</v>
      </c>
      <c r="BE516" s="25">
        <v>3.6</v>
      </c>
      <c r="BF516" s="25"/>
      <c r="BG516" s="25"/>
      <c r="BH516" s="25"/>
      <c r="BI516" s="25"/>
      <c r="BJ516" s="25"/>
      <c r="BK516" s="25"/>
      <c r="BL516" s="25"/>
      <c r="BM516" s="25"/>
      <c r="BN516" s="25">
        <f aca="true" t="shared" si="92" ref="BN516:BN543">IF(COUNTA(A516)=1,IF(SUM(D516:BM516)=0,"ND",SUM(D516:BM516))," ")</f>
        <v>52.49999999999999</v>
      </c>
      <c r="BO516" s="25">
        <f aca="true" t="shared" si="93" ref="BO516:BO531">COUNTA(D516:BM516)</f>
        <v>8</v>
      </c>
      <c r="BP516" s="25" t="s">
        <v>91</v>
      </c>
      <c r="BQ516" s="25" t="s">
        <v>91</v>
      </c>
      <c r="BR516" s="25" t="s">
        <v>91</v>
      </c>
      <c r="BS516" s="25" t="s">
        <v>91</v>
      </c>
      <c r="BT516" s="25">
        <v>0.05</v>
      </c>
      <c r="BU516" s="25" t="s">
        <v>91</v>
      </c>
      <c r="BV516" s="25">
        <v>0.01</v>
      </c>
      <c r="BW516" s="25" t="s">
        <v>91</v>
      </c>
      <c r="BX516" s="25">
        <v>0.03</v>
      </c>
      <c r="BY516" s="26">
        <f t="shared" si="90"/>
        <v>10.100000000000023</v>
      </c>
      <c r="BZ516" s="26">
        <f t="shared" si="91"/>
        <v>725.34</v>
      </c>
      <c r="CA516" s="26">
        <v>715.24</v>
      </c>
      <c r="CB516" s="25"/>
      <c r="CC516" s="25"/>
      <c r="CD516" s="25"/>
      <c r="CE516" s="25"/>
      <c r="CF516" s="25"/>
      <c r="CG516" s="25"/>
      <c r="CH516" s="25"/>
      <c r="CI516" s="25"/>
      <c r="CJ516" s="25"/>
      <c r="CK516" s="25"/>
      <c r="CL516" s="27"/>
    </row>
    <row r="517" spans="1:90" ht="10.5" customHeight="1" hidden="1">
      <c r="A517" s="23" t="s">
        <v>151</v>
      </c>
      <c r="B517" s="49">
        <v>32820</v>
      </c>
      <c r="C517" s="49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>
        <v>9.6</v>
      </c>
      <c r="Z517" s="25">
        <v>1</v>
      </c>
      <c r="AA517" s="25"/>
      <c r="AB517" s="25"/>
      <c r="AC517" s="25"/>
      <c r="AD517" s="25"/>
      <c r="AE517" s="25">
        <v>1.3</v>
      </c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  <c r="AY517" s="25">
        <v>4.9</v>
      </c>
      <c r="AZ517" s="25"/>
      <c r="BA517" s="25"/>
      <c r="BB517" s="25">
        <v>1</v>
      </c>
      <c r="BC517" s="25"/>
      <c r="BD517" s="25"/>
      <c r="BE517" s="25">
        <v>1.3</v>
      </c>
      <c r="BF517" s="25"/>
      <c r="BG517" s="25"/>
      <c r="BH517" s="25"/>
      <c r="BI517" s="25"/>
      <c r="BJ517" s="25"/>
      <c r="BK517" s="25"/>
      <c r="BL517" s="25"/>
      <c r="BM517" s="25"/>
      <c r="BN517" s="25">
        <f t="shared" si="92"/>
        <v>19.1</v>
      </c>
      <c r="BO517" s="25">
        <f t="shared" si="93"/>
        <v>6</v>
      </c>
      <c r="BP517" s="25"/>
      <c r="BQ517" s="25"/>
      <c r="BR517" s="25"/>
      <c r="BS517" s="25"/>
      <c r="BT517" s="25"/>
      <c r="BU517" s="25"/>
      <c r="BV517" s="25"/>
      <c r="BW517" s="25"/>
      <c r="BX517" s="25"/>
      <c r="BY517" s="26">
        <f t="shared" si="90"/>
        <v>10.600000000000023</v>
      </c>
      <c r="BZ517" s="26">
        <f t="shared" si="91"/>
        <v>725.34</v>
      </c>
      <c r="CA517" s="26">
        <v>714.74</v>
      </c>
      <c r="CB517" s="25"/>
      <c r="CC517" s="25"/>
      <c r="CD517" s="25"/>
      <c r="CE517" s="25"/>
      <c r="CF517" s="25"/>
      <c r="CG517" s="25"/>
      <c r="CH517" s="25"/>
      <c r="CI517" s="25"/>
      <c r="CJ517" s="25"/>
      <c r="CK517" s="25"/>
      <c r="CL517" s="27"/>
    </row>
    <row r="518" spans="1:90" ht="10.5" customHeight="1" hidden="1">
      <c r="A518" s="23" t="s">
        <v>151</v>
      </c>
      <c r="B518" s="18">
        <v>32981</v>
      </c>
      <c r="C518" s="49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>
        <v>6</v>
      </c>
      <c r="Z518" s="25"/>
      <c r="AA518" s="25"/>
      <c r="AB518" s="25"/>
      <c r="AC518" s="25"/>
      <c r="AD518" s="25"/>
      <c r="AE518" s="25">
        <v>2.7</v>
      </c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>
        <v>1.1</v>
      </c>
      <c r="AU518" s="25"/>
      <c r="AV518" s="25"/>
      <c r="AW518" s="25"/>
      <c r="AX518" s="25"/>
      <c r="AY518" s="25">
        <v>3.4</v>
      </c>
      <c r="AZ518" s="25"/>
      <c r="BA518" s="25"/>
      <c r="BB518" s="25">
        <v>0.7</v>
      </c>
      <c r="BC518" s="25"/>
      <c r="BD518" s="25"/>
      <c r="BE518" s="25">
        <v>1.7</v>
      </c>
      <c r="BF518" s="25"/>
      <c r="BG518" s="25"/>
      <c r="BH518" s="25"/>
      <c r="BI518" s="25"/>
      <c r="BJ518" s="25"/>
      <c r="BK518" s="25"/>
      <c r="BL518" s="25"/>
      <c r="BM518" s="25"/>
      <c r="BN518" s="25">
        <f t="shared" si="92"/>
        <v>15.599999999999998</v>
      </c>
      <c r="BO518" s="25">
        <f t="shared" si="93"/>
        <v>6</v>
      </c>
      <c r="BP518" s="25"/>
      <c r="BQ518" s="25"/>
      <c r="BR518" s="25"/>
      <c r="BS518" s="25"/>
      <c r="BT518" s="25"/>
      <c r="BU518" s="25"/>
      <c r="BV518" s="25"/>
      <c r="BW518" s="25"/>
      <c r="BX518" s="25"/>
      <c r="BY518" s="26">
        <f t="shared" si="90"/>
        <v>10.860000000000014</v>
      </c>
      <c r="BZ518" s="26">
        <f t="shared" si="91"/>
        <v>725.34</v>
      </c>
      <c r="CA518" s="26">
        <v>714.48</v>
      </c>
      <c r="CB518" s="25"/>
      <c r="CC518" s="25"/>
      <c r="CD518" s="25"/>
      <c r="CE518" s="25"/>
      <c r="CF518" s="25"/>
      <c r="CG518" s="25"/>
      <c r="CH518" s="25"/>
      <c r="CI518" s="25"/>
      <c r="CJ518" s="25"/>
      <c r="CK518" s="25"/>
      <c r="CL518" s="27"/>
    </row>
    <row r="519" spans="1:90" ht="10.5" customHeight="1" hidden="1">
      <c r="A519" s="23" t="s">
        <v>151</v>
      </c>
      <c r="B519" s="18">
        <v>33078</v>
      </c>
      <c r="C519" s="49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>
        <v>3.2</v>
      </c>
      <c r="Z519" s="25">
        <v>0.6</v>
      </c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>
        <v>3</v>
      </c>
      <c r="AU519" s="25"/>
      <c r="AV519" s="25"/>
      <c r="AW519" s="25"/>
      <c r="AX519" s="25"/>
      <c r="AY519" s="25">
        <v>3</v>
      </c>
      <c r="AZ519" s="25"/>
      <c r="BA519" s="25"/>
      <c r="BB519" s="25"/>
      <c r="BC519" s="25"/>
      <c r="BD519" s="25"/>
      <c r="BE519" s="25">
        <v>1.2</v>
      </c>
      <c r="BF519" s="25"/>
      <c r="BG519" s="25"/>
      <c r="BH519" s="25"/>
      <c r="BI519" s="25"/>
      <c r="BJ519" s="25"/>
      <c r="BK519" s="25"/>
      <c r="BL519" s="25"/>
      <c r="BM519" s="25"/>
      <c r="BN519" s="25">
        <f t="shared" si="92"/>
        <v>11</v>
      </c>
      <c r="BO519" s="25">
        <f t="shared" si="93"/>
        <v>5</v>
      </c>
      <c r="BP519" s="25" t="s">
        <v>91</v>
      </c>
      <c r="BQ519" s="25" t="s">
        <v>91</v>
      </c>
      <c r="BR519" s="25">
        <v>2</v>
      </c>
      <c r="BS519" s="25" t="s">
        <v>91</v>
      </c>
      <c r="BT519" s="25" t="s">
        <v>91</v>
      </c>
      <c r="BU519" s="25" t="s">
        <v>91</v>
      </c>
      <c r="BV519" s="25" t="s">
        <v>91</v>
      </c>
      <c r="BW519" s="25" t="s">
        <v>91</v>
      </c>
      <c r="BX519" s="25" t="s">
        <v>91</v>
      </c>
      <c r="BY519" s="26">
        <f t="shared" si="90"/>
        <v>9.81000000000006</v>
      </c>
      <c r="BZ519" s="26">
        <f t="shared" si="91"/>
        <v>725.34</v>
      </c>
      <c r="CA519" s="26">
        <v>715.53</v>
      </c>
      <c r="CB519" s="25"/>
      <c r="CC519" s="25"/>
      <c r="CD519" s="25"/>
      <c r="CE519" s="25"/>
      <c r="CF519" s="25"/>
      <c r="CG519" s="25"/>
      <c r="CH519" s="25"/>
      <c r="CI519" s="25"/>
      <c r="CJ519" s="25"/>
      <c r="CK519" s="25"/>
      <c r="CL519" s="27"/>
    </row>
    <row r="520" spans="1:90" ht="10.5" customHeight="1" hidden="1">
      <c r="A520" s="23" t="s">
        <v>151</v>
      </c>
      <c r="B520" s="18">
        <v>33190</v>
      </c>
      <c r="C520" s="49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>
        <v>3.8</v>
      </c>
      <c r="Z520" s="25">
        <v>0.8</v>
      </c>
      <c r="AA520" s="25"/>
      <c r="AB520" s="25"/>
      <c r="AC520" s="25"/>
      <c r="AD520" s="25"/>
      <c r="AE520" s="25">
        <v>2.5</v>
      </c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>
        <v>4.4</v>
      </c>
      <c r="AZ520" s="25"/>
      <c r="BA520" s="25"/>
      <c r="BB520" s="25">
        <v>0.6</v>
      </c>
      <c r="BC520" s="25"/>
      <c r="BD520" s="25"/>
      <c r="BE520" s="25">
        <v>2.6</v>
      </c>
      <c r="BF520" s="25"/>
      <c r="BG520" s="25"/>
      <c r="BH520" s="25"/>
      <c r="BI520" s="25"/>
      <c r="BJ520" s="25"/>
      <c r="BK520" s="25"/>
      <c r="BL520" s="25"/>
      <c r="BM520" s="25"/>
      <c r="BN520" s="25">
        <f t="shared" si="92"/>
        <v>14.7</v>
      </c>
      <c r="BO520" s="25">
        <f t="shared" si="93"/>
        <v>6</v>
      </c>
      <c r="BP520" s="25"/>
      <c r="BQ520" s="25"/>
      <c r="BR520" s="25"/>
      <c r="BS520" s="25"/>
      <c r="BT520" s="25"/>
      <c r="BU520" s="25"/>
      <c r="BV520" s="25"/>
      <c r="BW520" s="25"/>
      <c r="BX520" s="25"/>
      <c r="BY520" s="26">
        <f t="shared" si="90"/>
        <v>10.100000000000023</v>
      </c>
      <c r="BZ520" s="26">
        <f t="shared" si="91"/>
        <v>725.34</v>
      </c>
      <c r="CA520" s="26">
        <v>715.24</v>
      </c>
      <c r="CB520" s="25"/>
      <c r="CC520" s="25"/>
      <c r="CD520" s="25"/>
      <c r="CE520" s="25"/>
      <c r="CF520" s="25"/>
      <c r="CG520" s="25"/>
      <c r="CH520" s="25"/>
      <c r="CI520" s="25"/>
      <c r="CJ520" s="25"/>
      <c r="CK520" s="25"/>
      <c r="CL520" s="27"/>
    </row>
    <row r="521" spans="1:90" ht="10.5" customHeight="1" hidden="1">
      <c r="A521" s="23" t="s">
        <v>151</v>
      </c>
      <c r="B521" s="18">
        <v>33347</v>
      </c>
      <c r="C521" s="49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>
        <v>0.3</v>
      </c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>
        <v>1.9</v>
      </c>
      <c r="AZ521" s="25"/>
      <c r="BA521" s="25"/>
      <c r="BB521" s="25">
        <v>0.8</v>
      </c>
      <c r="BC521" s="25"/>
      <c r="BD521" s="25"/>
      <c r="BE521" s="25"/>
      <c r="BF521" s="25"/>
      <c r="BG521" s="25"/>
      <c r="BH521" s="25"/>
      <c r="BI521" s="25"/>
      <c r="BJ521" s="25"/>
      <c r="BK521" s="25"/>
      <c r="BL521" s="25"/>
      <c r="BM521" s="25"/>
      <c r="BN521" s="25">
        <f t="shared" si="92"/>
        <v>3</v>
      </c>
      <c r="BO521" s="25">
        <f t="shared" si="93"/>
        <v>3</v>
      </c>
      <c r="BP521" s="25"/>
      <c r="BQ521" s="25"/>
      <c r="BR521" s="25"/>
      <c r="BS521" s="25"/>
      <c r="BT521" s="25"/>
      <c r="BU521" s="25"/>
      <c r="BV521" s="25"/>
      <c r="BW521" s="25"/>
      <c r="BX521" s="25"/>
      <c r="BY521" s="26">
        <f t="shared" si="90"/>
        <v>9.120000000000005</v>
      </c>
      <c r="BZ521" s="26">
        <f t="shared" si="91"/>
        <v>725.34</v>
      </c>
      <c r="CA521" s="26">
        <v>716.22</v>
      </c>
      <c r="CB521" s="25"/>
      <c r="CC521" s="25"/>
      <c r="CD521" s="25"/>
      <c r="CE521" s="25"/>
      <c r="CF521" s="25"/>
      <c r="CG521" s="25"/>
      <c r="CH521" s="25"/>
      <c r="CI521" s="25"/>
      <c r="CJ521" s="25"/>
      <c r="CK521" s="25"/>
      <c r="CL521" s="27"/>
    </row>
    <row r="522" spans="1:90" ht="10.5" customHeight="1" hidden="1">
      <c r="A522" s="23" t="s">
        <v>151</v>
      </c>
      <c r="B522" s="18">
        <v>33448</v>
      </c>
      <c r="C522" s="49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>
        <v>0.3</v>
      </c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>
        <v>1.5</v>
      </c>
      <c r="AZ522" s="25"/>
      <c r="BA522" s="25"/>
      <c r="BB522" s="25">
        <v>1.1</v>
      </c>
      <c r="BC522" s="25"/>
      <c r="BD522" s="25"/>
      <c r="BE522" s="25">
        <v>0.6</v>
      </c>
      <c r="BF522" s="25"/>
      <c r="BG522" s="25"/>
      <c r="BH522" s="25"/>
      <c r="BI522" s="25"/>
      <c r="BJ522" s="25"/>
      <c r="BK522" s="25"/>
      <c r="BL522" s="25"/>
      <c r="BM522" s="25"/>
      <c r="BN522" s="25">
        <f t="shared" si="92"/>
        <v>3.5000000000000004</v>
      </c>
      <c r="BO522" s="25">
        <f t="shared" si="93"/>
        <v>4</v>
      </c>
      <c r="BP522" s="25" t="s">
        <v>91</v>
      </c>
      <c r="BQ522" s="25" t="s">
        <v>91</v>
      </c>
      <c r="BR522" s="25" t="s">
        <v>91</v>
      </c>
      <c r="BS522" s="25" t="s">
        <v>91</v>
      </c>
      <c r="BT522" s="25">
        <v>0.13</v>
      </c>
      <c r="BU522" s="25" t="s">
        <v>91</v>
      </c>
      <c r="BV522" s="25">
        <v>0.007</v>
      </c>
      <c r="BW522" s="25" t="s">
        <v>91</v>
      </c>
      <c r="BX522" s="25">
        <v>0.045</v>
      </c>
      <c r="BY522" s="26" t="str">
        <f t="shared" si="90"/>
        <v> </v>
      </c>
      <c r="BZ522" s="26" t="str">
        <f t="shared" si="91"/>
        <v> </v>
      </c>
      <c r="CA522" s="26"/>
      <c r="CB522" s="25"/>
      <c r="CC522" s="25"/>
      <c r="CD522" s="25"/>
      <c r="CE522" s="25"/>
      <c r="CF522" s="25"/>
      <c r="CG522" s="25"/>
      <c r="CH522" s="25"/>
      <c r="CI522" s="25"/>
      <c r="CJ522" s="25"/>
      <c r="CK522" s="25"/>
      <c r="CL522" s="27"/>
    </row>
    <row r="523" spans="1:90" ht="10.5" customHeight="1" hidden="1">
      <c r="A523" s="23" t="s">
        <v>151</v>
      </c>
      <c r="B523" s="18">
        <v>33557</v>
      </c>
      <c r="C523" s="49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25"/>
      <c r="AZ523" s="25"/>
      <c r="BA523" s="25"/>
      <c r="BB523" s="25"/>
      <c r="BC523" s="25"/>
      <c r="BD523" s="25"/>
      <c r="BE523" s="25"/>
      <c r="BF523" s="25"/>
      <c r="BG523" s="25"/>
      <c r="BH523" s="25"/>
      <c r="BI523" s="25"/>
      <c r="BJ523" s="25"/>
      <c r="BK523" s="25"/>
      <c r="BL523" s="25"/>
      <c r="BM523" s="25"/>
      <c r="BN523" s="25" t="str">
        <f t="shared" si="92"/>
        <v>ND</v>
      </c>
      <c r="BO523" s="25">
        <f t="shared" si="93"/>
        <v>0</v>
      </c>
      <c r="BP523" s="25"/>
      <c r="BQ523" s="25">
        <v>8</v>
      </c>
      <c r="BR523" s="25"/>
      <c r="BS523" s="25"/>
      <c r="BT523" s="25"/>
      <c r="BU523" s="25"/>
      <c r="BV523" s="25"/>
      <c r="BW523" s="25"/>
      <c r="BX523" s="25"/>
      <c r="BY523" s="26" t="str">
        <f t="shared" si="90"/>
        <v> </v>
      </c>
      <c r="BZ523" s="26" t="str">
        <f t="shared" si="91"/>
        <v> </v>
      </c>
      <c r="CA523" s="26"/>
      <c r="CB523" s="25"/>
      <c r="CC523" s="25"/>
      <c r="CD523" s="25"/>
      <c r="CE523" s="25"/>
      <c r="CF523" s="25"/>
      <c r="CG523" s="25"/>
      <c r="CH523" s="25"/>
      <c r="CI523" s="25"/>
      <c r="CJ523" s="25"/>
      <c r="CK523" s="25"/>
      <c r="CL523" s="27"/>
    </row>
    <row r="524" spans="1:90" ht="10.5" customHeight="1" hidden="1">
      <c r="A524" s="23" t="s">
        <v>151</v>
      </c>
      <c r="B524" s="18">
        <v>33715</v>
      </c>
      <c r="C524" s="49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  <c r="AY524" s="25"/>
      <c r="AZ524" s="25"/>
      <c r="BA524" s="25"/>
      <c r="BB524" s="25"/>
      <c r="BC524" s="25"/>
      <c r="BD524" s="25"/>
      <c r="BE524" s="25"/>
      <c r="BF524" s="25"/>
      <c r="BG524" s="25"/>
      <c r="BH524" s="25"/>
      <c r="BI524" s="25"/>
      <c r="BJ524" s="25"/>
      <c r="BK524" s="25"/>
      <c r="BL524" s="25"/>
      <c r="BM524" s="25"/>
      <c r="BN524" s="25" t="str">
        <f t="shared" si="92"/>
        <v>ND</v>
      </c>
      <c r="BO524" s="25">
        <f t="shared" si="93"/>
        <v>0</v>
      </c>
      <c r="BP524" s="25"/>
      <c r="BQ524" s="25"/>
      <c r="BR524" s="25"/>
      <c r="BS524" s="25"/>
      <c r="BT524" s="25"/>
      <c r="BU524" s="25"/>
      <c r="BV524" s="25"/>
      <c r="BW524" s="25"/>
      <c r="BX524" s="25"/>
      <c r="BY524" s="26">
        <f t="shared" si="90"/>
        <v>8.200000000000045</v>
      </c>
      <c r="BZ524" s="26">
        <f t="shared" si="91"/>
        <v>725.34</v>
      </c>
      <c r="CA524" s="26">
        <v>717.14</v>
      </c>
      <c r="CB524" s="25"/>
      <c r="CC524" s="25"/>
      <c r="CD524" s="25"/>
      <c r="CE524" s="25"/>
      <c r="CF524" s="25"/>
      <c r="CG524" s="25"/>
      <c r="CH524" s="25"/>
      <c r="CI524" s="25"/>
      <c r="CJ524" s="25"/>
      <c r="CK524" s="25"/>
      <c r="CL524" s="27"/>
    </row>
    <row r="525" spans="1:90" ht="10.5" customHeight="1" hidden="1">
      <c r="A525" s="23" t="s">
        <v>151</v>
      </c>
      <c r="B525" s="18">
        <v>33795</v>
      </c>
      <c r="C525" s="49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  <c r="AY525" s="25"/>
      <c r="AZ525" s="25"/>
      <c r="BA525" s="25"/>
      <c r="BB525" s="25"/>
      <c r="BC525" s="25"/>
      <c r="BD525" s="25"/>
      <c r="BE525" s="25"/>
      <c r="BF525" s="25"/>
      <c r="BG525" s="25"/>
      <c r="BH525" s="25"/>
      <c r="BI525" s="25"/>
      <c r="BJ525" s="25"/>
      <c r="BK525" s="25"/>
      <c r="BL525" s="25"/>
      <c r="BM525" s="25"/>
      <c r="BN525" s="25" t="str">
        <f t="shared" si="92"/>
        <v>ND</v>
      </c>
      <c r="BO525" s="25">
        <f t="shared" si="93"/>
        <v>0</v>
      </c>
      <c r="BP525" s="25" t="s">
        <v>91</v>
      </c>
      <c r="BQ525" s="25" t="s">
        <v>91</v>
      </c>
      <c r="BR525" s="25" t="s">
        <v>91</v>
      </c>
      <c r="BS525" s="25" t="s">
        <v>91</v>
      </c>
      <c r="BT525" s="25" t="s">
        <v>91</v>
      </c>
      <c r="BU525" s="25" t="s">
        <v>91</v>
      </c>
      <c r="BV525" s="25" t="s">
        <v>91</v>
      </c>
      <c r="BW525" s="25" t="s">
        <v>91</v>
      </c>
      <c r="BX525" s="25">
        <v>0.014</v>
      </c>
      <c r="BY525" s="26" t="str">
        <f t="shared" si="90"/>
        <v> </v>
      </c>
      <c r="BZ525" s="26" t="str">
        <f t="shared" si="91"/>
        <v> </v>
      </c>
      <c r="CA525" s="26"/>
      <c r="CB525" s="25"/>
      <c r="CC525" s="25"/>
      <c r="CD525" s="25"/>
      <c r="CE525" s="25"/>
      <c r="CF525" s="25"/>
      <c r="CG525" s="25"/>
      <c r="CH525" s="25"/>
      <c r="CI525" s="25"/>
      <c r="CJ525" s="25"/>
      <c r="CK525" s="25"/>
      <c r="CL525" s="27"/>
    </row>
    <row r="526" spans="1:90" ht="10.5" customHeight="1" hidden="1">
      <c r="A526" s="23" t="s">
        <v>151</v>
      </c>
      <c r="B526" s="18">
        <v>33904</v>
      </c>
      <c r="C526" s="49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  <c r="AZ526" s="25"/>
      <c r="BA526" s="25"/>
      <c r="BB526" s="25"/>
      <c r="BC526" s="25"/>
      <c r="BD526" s="25"/>
      <c r="BE526" s="25"/>
      <c r="BF526" s="25"/>
      <c r="BG526" s="25"/>
      <c r="BH526" s="25"/>
      <c r="BI526" s="25"/>
      <c r="BJ526" s="25"/>
      <c r="BK526" s="25"/>
      <c r="BL526" s="25"/>
      <c r="BM526" s="25"/>
      <c r="BN526" s="25" t="str">
        <f t="shared" si="92"/>
        <v>ND</v>
      </c>
      <c r="BO526" s="25">
        <f t="shared" si="93"/>
        <v>0</v>
      </c>
      <c r="BP526" s="25"/>
      <c r="BQ526" s="25"/>
      <c r="BR526" s="25"/>
      <c r="BS526" s="25"/>
      <c r="BT526" s="25"/>
      <c r="BU526" s="25"/>
      <c r="BV526" s="25"/>
      <c r="BW526" s="25"/>
      <c r="BX526" s="25"/>
      <c r="BY526" s="26">
        <f t="shared" si="90"/>
        <v>8.07000000000005</v>
      </c>
      <c r="BZ526" s="26">
        <f t="shared" si="91"/>
        <v>725.34</v>
      </c>
      <c r="CA526" s="26">
        <v>717.27</v>
      </c>
      <c r="CB526" s="25"/>
      <c r="CC526" s="25"/>
      <c r="CD526" s="25"/>
      <c r="CE526" s="25"/>
      <c r="CF526" s="25"/>
      <c r="CG526" s="25"/>
      <c r="CH526" s="25"/>
      <c r="CI526" s="25"/>
      <c r="CJ526" s="25"/>
      <c r="CK526" s="25"/>
      <c r="CL526" s="27"/>
    </row>
    <row r="527" spans="1:90" ht="10.5" customHeight="1" hidden="1">
      <c r="A527" s="23" t="s">
        <v>151</v>
      </c>
      <c r="B527" s="49">
        <v>34095</v>
      </c>
      <c r="C527" s="49" t="s">
        <v>96</v>
      </c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>
        <v>5.5</v>
      </c>
      <c r="AF527" s="25"/>
      <c r="AG527" s="25"/>
      <c r="AH527" s="25"/>
      <c r="AI527" s="25"/>
      <c r="AJ527" s="25"/>
      <c r="AK527" s="25"/>
      <c r="AL527" s="25"/>
      <c r="AM527" s="25">
        <v>0.8</v>
      </c>
      <c r="AN527" s="25"/>
      <c r="AO527" s="25"/>
      <c r="AP527" s="25"/>
      <c r="AQ527" s="25"/>
      <c r="AR527" s="25"/>
      <c r="AS527" s="25"/>
      <c r="AT527" s="25">
        <v>2.1</v>
      </c>
      <c r="AU527" s="25"/>
      <c r="AV527" s="25"/>
      <c r="AW527" s="25"/>
      <c r="AX527" s="25"/>
      <c r="AY527" s="25"/>
      <c r="AZ527" s="25"/>
      <c r="BA527" s="25"/>
      <c r="BB527" s="25"/>
      <c r="BC527" s="25"/>
      <c r="BD527" s="25"/>
      <c r="BE527" s="25">
        <v>0.7</v>
      </c>
      <c r="BF527" s="25"/>
      <c r="BG527" s="25"/>
      <c r="BH527" s="25"/>
      <c r="BI527" s="25"/>
      <c r="BJ527" s="25"/>
      <c r="BK527" s="25"/>
      <c r="BL527" s="25"/>
      <c r="BM527" s="25"/>
      <c r="BN527" s="25">
        <f t="shared" si="92"/>
        <v>9.1</v>
      </c>
      <c r="BO527" s="25">
        <f t="shared" si="93"/>
        <v>4</v>
      </c>
      <c r="BP527" s="25"/>
      <c r="BQ527" s="25"/>
      <c r="BR527" s="25"/>
      <c r="BS527" s="25"/>
      <c r="BT527" s="25"/>
      <c r="BU527" s="25"/>
      <c r="BV527" s="25"/>
      <c r="BW527" s="25"/>
      <c r="BX527" s="25"/>
      <c r="BY527" s="26">
        <f t="shared" si="90"/>
        <v>7.639999999999986</v>
      </c>
      <c r="BZ527" s="26">
        <f t="shared" si="91"/>
        <v>725.34</v>
      </c>
      <c r="CA527" s="26">
        <v>717.7</v>
      </c>
      <c r="CB527" s="25"/>
      <c r="CC527" s="25"/>
      <c r="CD527" s="25"/>
      <c r="CE527" s="25"/>
      <c r="CF527" s="25"/>
      <c r="CG527" s="25"/>
      <c r="CH527" s="25"/>
      <c r="CI527" s="25"/>
      <c r="CJ527" s="25"/>
      <c r="CK527" s="25"/>
      <c r="CL527" s="27"/>
    </row>
    <row r="528" spans="1:90" ht="10.5" customHeight="1" hidden="1">
      <c r="A528" s="23" t="s">
        <v>151</v>
      </c>
      <c r="B528" s="49">
        <v>34176</v>
      </c>
      <c r="C528" s="49" t="s">
        <v>96</v>
      </c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  <c r="AY528" s="25"/>
      <c r="AZ528" s="25"/>
      <c r="BA528" s="25"/>
      <c r="BB528" s="25"/>
      <c r="BC528" s="25"/>
      <c r="BD528" s="25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 t="str">
        <f t="shared" si="92"/>
        <v>ND</v>
      </c>
      <c r="BO528" s="25">
        <f t="shared" si="93"/>
        <v>0</v>
      </c>
      <c r="BP528" s="25" t="s">
        <v>91</v>
      </c>
      <c r="BQ528" s="25">
        <v>6.1</v>
      </c>
      <c r="BR528" s="25" t="s">
        <v>91</v>
      </c>
      <c r="BS528" s="25" t="s">
        <v>91</v>
      </c>
      <c r="BT528" s="25">
        <v>0.063</v>
      </c>
      <c r="BU528" s="25" t="s">
        <v>91</v>
      </c>
      <c r="BV528" s="25">
        <v>0.007</v>
      </c>
      <c r="BW528" s="25" t="s">
        <v>91</v>
      </c>
      <c r="BX528" s="25">
        <v>0.027</v>
      </c>
      <c r="BY528" s="26">
        <f t="shared" si="90"/>
        <v>6.82000000000005</v>
      </c>
      <c r="BZ528" s="26">
        <f t="shared" si="91"/>
        <v>725.34</v>
      </c>
      <c r="CA528" s="26">
        <v>718.52</v>
      </c>
      <c r="CB528" s="25"/>
      <c r="CC528" s="25"/>
      <c r="CD528" s="25"/>
      <c r="CE528" s="25"/>
      <c r="CF528" s="25"/>
      <c r="CG528" s="25"/>
      <c r="CH528" s="25"/>
      <c r="CI528" s="25"/>
      <c r="CJ528" s="25"/>
      <c r="CK528" s="25"/>
      <c r="CL528" s="27"/>
    </row>
    <row r="529" spans="1:90" ht="10.5" customHeight="1" hidden="1">
      <c r="A529" s="23" t="s">
        <v>151</v>
      </c>
      <c r="B529" s="49">
        <v>34254</v>
      </c>
      <c r="C529" s="49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>
        <v>1.1</v>
      </c>
      <c r="R529" s="25"/>
      <c r="S529" s="25"/>
      <c r="T529" s="25"/>
      <c r="U529" s="25"/>
      <c r="V529" s="25"/>
      <c r="W529" s="25"/>
      <c r="X529" s="25"/>
      <c r="Y529" s="25">
        <v>2.3</v>
      </c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>
        <v>2.9</v>
      </c>
      <c r="AU529" s="25"/>
      <c r="AV529" s="25"/>
      <c r="AW529" s="25"/>
      <c r="AX529" s="25"/>
      <c r="AY529" s="25"/>
      <c r="AZ529" s="25"/>
      <c r="BA529" s="25"/>
      <c r="BB529" s="25"/>
      <c r="BC529" s="25"/>
      <c r="BD529" s="25"/>
      <c r="BE529" s="25"/>
      <c r="BF529" s="25"/>
      <c r="BG529" s="25"/>
      <c r="BH529" s="25"/>
      <c r="BI529" s="25"/>
      <c r="BJ529" s="25"/>
      <c r="BK529" s="25"/>
      <c r="BL529" s="25"/>
      <c r="BM529" s="25"/>
      <c r="BN529" s="25">
        <f t="shared" si="92"/>
        <v>6.3</v>
      </c>
      <c r="BO529" s="25">
        <f t="shared" si="93"/>
        <v>3</v>
      </c>
      <c r="BP529" s="25"/>
      <c r="BQ529" s="25"/>
      <c r="BR529" s="25"/>
      <c r="BS529" s="25"/>
      <c r="BT529" s="25"/>
      <c r="BU529" s="25"/>
      <c r="BV529" s="25"/>
      <c r="BW529" s="25"/>
      <c r="BX529" s="25"/>
      <c r="BY529" s="26">
        <f t="shared" si="90"/>
        <v>7.160000000000082</v>
      </c>
      <c r="BZ529" s="26">
        <f t="shared" si="91"/>
        <v>725.34</v>
      </c>
      <c r="CA529" s="26">
        <v>718.18</v>
      </c>
      <c r="CB529" s="25"/>
      <c r="CC529" s="25"/>
      <c r="CD529" s="25"/>
      <c r="CE529" s="25"/>
      <c r="CF529" s="25"/>
      <c r="CG529" s="25"/>
      <c r="CH529" s="25"/>
      <c r="CI529" s="25"/>
      <c r="CJ529" s="25"/>
      <c r="CK529" s="25"/>
      <c r="CL529" s="27"/>
    </row>
    <row r="530" spans="1:90" ht="10.5" customHeight="1" hidden="1">
      <c r="A530" s="23" t="s">
        <v>151</v>
      </c>
      <c r="B530" s="49">
        <v>34437</v>
      </c>
      <c r="C530" s="49" t="s">
        <v>90</v>
      </c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  <c r="AY530" s="25"/>
      <c r="AZ530" s="25"/>
      <c r="BA530" s="25"/>
      <c r="BB530" s="25"/>
      <c r="BC530" s="25"/>
      <c r="BD530" s="25"/>
      <c r="BE530" s="25"/>
      <c r="BF530" s="25"/>
      <c r="BG530" s="25"/>
      <c r="BH530" s="25"/>
      <c r="BI530" s="25"/>
      <c r="BJ530" s="25"/>
      <c r="BK530" s="25"/>
      <c r="BL530" s="25"/>
      <c r="BM530" s="25"/>
      <c r="BN530" s="25" t="str">
        <f t="shared" si="92"/>
        <v>ND</v>
      </c>
      <c r="BO530" s="25">
        <f t="shared" si="93"/>
        <v>0</v>
      </c>
      <c r="BP530" s="25"/>
      <c r="BQ530" s="25"/>
      <c r="BR530" s="25"/>
      <c r="BS530" s="25"/>
      <c r="BT530" s="25"/>
      <c r="BU530" s="25"/>
      <c r="BV530" s="25"/>
      <c r="BW530" s="25"/>
      <c r="BX530" s="25"/>
      <c r="BY530" s="26">
        <f t="shared" si="90"/>
        <v>7.2000000000000455</v>
      </c>
      <c r="BZ530" s="26">
        <f t="shared" si="91"/>
        <v>725.34</v>
      </c>
      <c r="CA530" s="26">
        <v>718.14</v>
      </c>
      <c r="CB530" s="25"/>
      <c r="CC530" s="25"/>
      <c r="CD530" s="25"/>
      <c r="CE530" s="25"/>
      <c r="CF530" s="25"/>
      <c r="CG530" s="25"/>
      <c r="CH530" s="25"/>
      <c r="CI530" s="25"/>
      <c r="CJ530" s="25"/>
      <c r="CK530" s="25"/>
      <c r="CL530" s="27"/>
    </row>
    <row r="531" spans="1:90" ht="10.5" customHeight="1" hidden="1">
      <c r="A531" s="23" t="s">
        <v>151</v>
      </c>
      <c r="B531" s="49">
        <v>34535</v>
      </c>
      <c r="C531" s="49" t="s">
        <v>90</v>
      </c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  <c r="AY531" s="25"/>
      <c r="AZ531" s="25"/>
      <c r="BA531" s="25"/>
      <c r="BB531" s="25"/>
      <c r="BC531" s="25"/>
      <c r="BD531" s="25"/>
      <c r="BE531" s="25"/>
      <c r="BF531" s="25"/>
      <c r="BG531" s="25"/>
      <c r="BH531" s="25"/>
      <c r="BI531" s="25"/>
      <c r="BJ531" s="25"/>
      <c r="BK531" s="25"/>
      <c r="BL531" s="25"/>
      <c r="BM531" s="25"/>
      <c r="BN531" s="25" t="str">
        <f t="shared" si="92"/>
        <v>ND</v>
      </c>
      <c r="BO531" s="25">
        <f t="shared" si="93"/>
        <v>0</v>
      </c>
      <c r="BP531" s="25" t="s">
        <v>91</v>
      </c>
      <c r="BQ531" s="25" t="s">
        <v>91</v>
      </c>
      <c r="BR531" s="25" t="s">
        <v>91</v>
      </c>
      <c r="BS531" s="25">
        <v>7</v>
      </c>
      <c r="BT531" s="25" t="s">
        <v>91</v>
      </c>
      <c r="BU531" s="25" t="s">
        <v>91</v>
      </c>
      <c r="BV531" s="25" t="s">
        <v>91</v>
      </c>
      <c r="BW531" s="25" t="s">
        <v>91</v>
      </c>
      <c r="BX531" s="25">
        <v>0.0071</v>
      </c>
      <c r="BY531" s="26">
        <f t="shared" si="90"/>
        <v>8.379999999999995</v>
      </c>
      <c r="BZ531" s="26">
        <f t="shared" si="91"/>
        <v>725.34</v>
      </c>
      <c r="CA531" s="26">
        <v>716.96</v>
      </c>
      <c r="CB531" s="25"/>
      <c r="CC531" s="25"/>
      <c r="CD531" s="25"/>
      <c r="CE531" s="25"/>
      <c r="CF531" s="25"/>
      <c r="CG531" s="25"/>
      <c r="CH531" s="25"/>
      <c r="CI531" s="25"/>
      <c r="CJ531" s="25"/>
      <c r="CK531" s="25"/>
      <c r="CL531" s="27"/>
    </row>
    <row r="532" spans="1:90" ht="10.5" customHeight="1" hidden="1">
      <c r="A532" s="23" t="s">
        <v>151</v>
      </c>
      <c r="B532" s="49">
        <v>34634</v>
      </c>
      <c r="C532" s="49" t="s">
        <v>90</v>
      </c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>
        <v>2.6</v>
      </c>
      <c r="R532" s="25"/>
      <c r="S532" s="25"/>
      <c r="T532" s="25"/>
      <c r="U532" s="25"/>
      <c r="V532" s="25"/>
      <c r="W532" s="25"/>
      <c r="X532" s="25"/>
      <c r="Y532" s="25">
        <v>3.5</v>
      </c>
      <c r="Z532" s="25"/>
      <c r="AA532" s="25"/>
      <c r="AB532" s="25"/>
      <c r="AC532" s="25"/>
      <c r="AD532" s="25"/>
      <c r="AE532" s="25">
        <v>4.8</v>
      </c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>
        <v>2.6</v>
      </c>
      <c r="BC532" s="25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>
        <f t="shared" si="92"/>
        <v>13.499999999999998</v>
      </c>
      <c r="BO532" s="25">
        <f aca="true" t="shared" si="94" ref="BO532:BO543">COUNTA(D532:BM532)</f>
        <v>4</v>
      </c>
      <c r="BP532" s="25"/>
      <c r="BQ532" s="25"/>
      <c r="BR532" s="25"/>
      <c r="BS532" s="25"/>
      <c r="BT532" s="25"/>
      <c r="BU532" s="25"/>
      <c r="BV532" s="25"/>
      <c r="BW532" s="25"/>
      <c r="BX532" s="25"/>
      <c r="BY532" s="26">
        <v>7.95</v>
      </c>
      <c r="BZ532" s="26">
        <v>725.34</v>
      </c>
      <c r="CA532" s="26">
        <f aca="true" t="shared" si="95" ref="CA532:CA544">+BZ532-BY532</f>
        <v>717.39</v>
      </c>
      <c r="CB532" s="25"/>
      <c r="CC532" s="25"/>
      <c r="CD532" s="25"/>
      <c r="CE532" s="25"/>
      <c r="CF532" s="25"/>
      <c r="CG532" s="25"/>
      <c r="CH532" s="25"/>
      <c r="CI532" s="25"/>
      <c r="CJ532" s="25"/>
      <c r="CK532" s="25"/>
      <c r="CL532" s="27"/>
    </row>
    <row r="533" spans="1:90" ht="10.5" customHeight="1" hidden="1">
      <c r="A533" s="23" t="s">
        <v>151</v>
      </c>
      <c r="B533" s="49">
        <v>34821</v>
      </c>
      <c r="C533" s="49" t="s">
        <v>90</v>
      </c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>
        <v>2</v>
      </c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25"/>
      <c r="AZ533" s="25"/>
      <c r="BA533" s="25"/>
      <c r="BB533" s="25"/>
      <c r="BC533" s="25"/>
      <c r="BD533" s="25"/>
      <c r="BE533" s="25"/>
      <c r="BF533" s="25"/>
      <c r="BG533" s="25"/>
      <c r="BH533" s="25"/>
      <c r="BI533" s="25"/>
      <c r="BJ533" s="25"/>
      <c r="BK533" s="25"/>
      <c r="BL533" s="25"/>
      <c r="BM533" s="25"/>
      <c r="BN533" s="25">
        <f t="shared" si="92"/>
        <v>2</v>
      </c>
      <c r="BO533" s="25">
        <f t="shared" si="94"/>
        <v>1</v>
      </c>
      <c r="BP533" s="25"/>
      <c r="BQ533" s="25"/>
      <c r="BR533" s="25"/>
      <c r="BS533" s="25"/>
      <c r="BT533" s="25"/>
      <c r="BU533" s="25"/>
      <c r="BV533" s="25"/>
      <c r="BW533" s="25"/>
      <c r="BX533" s="25"/>
      <c r="BY533" s="26">
        <v>8.51</v>
      </c>
      <c r="BZ533" s="26">
        <v>725.34</v>
      </c>
      <c r="CA533" s="26">
        <f t="shared" si="95"/>
        <v>716.83</v>
      </c>
      <c r="CB533" s="25"/>
      <c r="CC533" s="25"/>
      <c r="CD533" s="25"/>
      <c r="CE533" s="25"/>
      <c r="CF533" s="25"/>
      <c r="CG533" s="25"/>
      <c r="CH533" s="25"/>
      <c r="CI533" s="25"/>
      <c r="CJ533" s="25"/>
      <c r="CK533" s="25"/>
      <c r="CL533" s="27"/>
    </row>
    <row r="534" spans="1:90" ht="10.5" customHeight="1" hidden="1">
      <c r="A534" s="23" t="s">
        <v>151</v>
      </c>
      <c r="B534" s="49">
        <v>34900</v>
      </c>
      <c r="C534" s="49" t="s">
        <v>90</v>
      </c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>
        <v>2.9</v>
      </c>
      <c r="Z534" s="25">
        <v>2.6</v>
      </c>
      <c r="AA534" s="25"/>
      <c r="AB534" s="25"/>
      <c r="AC534" s="25">
        <v>1.8</v>
      </c>
      <c r="AD534" s="25"/>
      <c r="AE534" s="25">
        <v>3.7</v>
      </c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  <c r="AY534" s="25"/>
      <c r="AZ534" s="25"/>
      <c r="BA534" s="25"/>
      <c r="BB534" s="25"/>
      <c r="BC534" s="25"/>
      <c r="BD534" s="25"/>
      <c r="BE534" s="25"/>
      <c r="BF534" s="25"/>
      <c r="BG534" s="25"/>
      <c r="BH534" s="25"/>
      <c r="BI534" s="25"/>
      <c r="BJ534" s="25"/>
      <c r="BK534" s="25"/>
      <c r="BL534" s="25"/>
      <c r="BM534" s="25"/>
      <c r="BN534" s="25">
        <f t="shared" si="92"/>
        <v>11</v>
      </c>
      <c r="BO534" s="25">
        <f t="shared" si="94"/>
        <v>4</v>
      </c>
      <c r="BP534" s="25" t="s">
        <v>91</v>
      </c>
      <c r="BQ534" s="25" t="s">
        <v>91</v>
      </c>
      <c r="BR534" s="25" t="s">
        <v>91</v>
      </c>
      <c r="BS534" s="25" t="s">
        <v>91</v>
      </c>
      <c r="BT534" s="25" t="s">
        <v>91</v>
      </c>
      <c r="BU534" s="25" t="s">
        <v>91</v>
      </c>
      <c r="BV534" s="25" t="s">
        <v>91</v>
      </c>
      <c r="BW534" s="25" t="s">
        <v>91</v>
      </c>
      <c r="BX534" s="25" t="s">
        <v>91</v>
      </c>
      <c r="BY534" s="26">
        <v>8.24</v>
      </c>
      <c r="BZ534" s="26">
        <v>725.34</v>
      </c>
      <c r="CA534" s="26">
        <f t="shared" si="95"/>
        <v>717.1</v>
      </c>
      <c r="CB534" s="25"/>
      <c r="CC534" s="25"/>
      <c r="CD534" s="25"/>
      <c r="CE534" s="25"/>
      <c r="CF534" s="25"/>
      <c r="CG534" s="25"/>
      <c r="CH534" s="25"/>
      <c r="CI534" s="25"/>
      <c r="CJ534" s="25"/>
      <c r="CK534" s="25"/>
      <c r="CL534" s="27"/>
    </row>
    <row r="535" spans="1:90" ht="10.5" customHeight="1" hidden="1">
      <c r="A535" s="23" t="s">
        <v>151</v>
      </c>
      <c r="B535" s="49">
        <v>35002</v>
      </c>
      <c r="C535" s="49" t="s">
        <v>90</v>
      </c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>
        <v>6.5</v>
      </c>
      <c r="Z535" s="25">
        <v>8.2</v>
      </c>
      <c r="AA535" s="25"/>
      <c r="AB535" s="25"/>
      <c r="AC535" s="25">
        <v>7.6</v>
      </c>
      <c r="AD535" s="25"/>
      <c r="AE535" s="25">
        <v>8.8</v>
      </c>
      <c r="AF535" s="25"/>
      <c r="AG535" s="25"/>
      <c r="AH535" s="25"/>
      <c r="AI535" s="25"/>
      <c r="AJ535" s="25"/>
      <c r="AK535" s="25"/>
      <c r="AL535" s="25"/>
      <c r="AM535" s="25">
        <v>2.7</v>
      </c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  <c r="AY535" s="25">
        <v>2.4</v>
      </c>
      <c r="AZ535" s="25"/>
      <c r="BA535" s="25"/>
      <c r="BB535" s="25"/>
      <c r="BC535" s="25"/>
      <c r="BD535" s="25">
        <v>2.6</v>
      </c>
      <c r="BE535" s="25"/>
      <c r="BF535" s="25"/>
      <c r="BG535" s="25"/>
      <c r="BH535" s="25"/>
      <c r="BI535" s="25"/>
      <c r="BJ535" s="25">
        <v>2.5</v>
      </c>
      <c r="BK535" s="25"/>
      <c r="BL535" s="25"/>
      <c r="BM535" s="25"/>
      <c r="BN535" s="25">
        <f t="shared" si="92"/>
        <v>41.3</v>
      </c>
      <c r="BO535" s="25">
        <f t="shared" si="94"/>
        <v>8</v>
      </c>
      <c r="BP535" s="25"/>
      <c r="BQ535" s="25"/>
      <c r="BR535" s="25"/>
      <c r="BS535" s="25"/>
      <c r="BT535" s="25"/>
      <c r="BU535" s="25"/>
      <c r="BV535" s="25"/>
      <c r="BW535" s="25"/>
      <c r="BX535" s="25"/>
      <c r="BY535" s="26">
        <v>8.08</v>
      </c>
      <c r="BZ535" s="26">
        <v>725.34</v>
      </c>
      <c r="CA535" s="26">
        <f t="shared" si="95"/>
        <v>717.26</v>
      </c>
      <c r="CB535" s="25"/>
      <c r="CC535" s="25"/>
      <c r="CD535" s="25"/>
      <c r="CE535" s="25"/>
      <c r="CF535" s="25"/>
      <c r="CG535" s="25"/>
      <c r="CH535" s="25"/>
      <c r="CI535" s="25"/>
      <c r="CJ535" s="25"/>
      <c r="CK535" s="25"/>
      <c r="CL535" s="27"/>
    </row>
    <row r="536" spans="1:90" ht="10.5" customHeight="1" hidden="1">
      <c r="A536" s="23" t="s">
        <v>151</v>
      </c>
      <c r="B536" s="49">
        <v>35180</v>
      </c>
      <c r="C536" s="49" t="s">
        <v>90</v>
      </c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>
        <v>6.2</v>
      </c>
      <c r="AA536" s="25"/>
      <c r="AB536" s="25"/>
      <c r="AC536" s="25">
        <v>5.9</v>
      </c>
      <c r="AD536" s="25"/>
      <c r="AE536" s="25">
        <v>5.4</v>
      </c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  <c r="AY536" s="25">
        <v>1.5</v>
      </c>
      <c r="AZ536" s="25"/>
      <c r="BA536" s="25"/>
      <c r="BB536" s="25"/>
      <c r="BC536" s="25"/>
      <c r="BD536" s="25">
        <v>1.8</v>
      </c>
      <c r="BE536" s="25"/>
      <c r="BF536" s="25"/>
      <c r="BG536" s="25"/>
      <c r="BH536" s="25"/>
      <c r="BI536" s="25"/>
      <c r="BJ536" s="25"/>
      <c r="BK536" s="25"/>
      <c r="BL536" s="25"/>
      <c r="BM536" s="25"/>
      <c r="BN536" s="25">
        <f t="shared" si="92"/>
        <v>20.8</v>
      </c>
      <c r="BO536" s="25">
        <f t="shared" si="94"/>
        <v>5</v>
      </c>
      <c r="BP536" s="25"/>
      <c r="BQ536" s="25"/>
      <c r="BR536" s="25"/>
      <c r="BS536" s="25"/>
      <c r="BT536" s="25"/>
      <c r="BU536" s="25"/>
      <c r="BV536" s="25"/>
      <c r="BW536" s="25"/>
      <c r="BX536" s="25"/>
      <c r="BY536" s="26">
        <v>8.29</v>
      </c>
      <c r="BZ536" s="26">
        <v>725.34</v>
      </c>
      <c r="CA536" s="26">
        <f t="shared" si="95"/>
        <v>717.0500000000001</v>
      </c>
      <c r="CB536" s="25"/>
      <c r="CC536" s="25"/>
      <c r="CD536" s="25"/>
      <c r="CE536" s="25"/>
      <c r="CF536" s="25"/>
      <c r="CG536" s="25"/>
      <c r="CH536" s="25"/>
      <c r="CI536" s="25"/>
      <c r="CJ536" s="25"/>
      <c r="CK536" s="25"/>
      <c r="CL536" s="27"/>
    </row>
    <row r="537" spans="1:90" ht="10.5" customHeight="1" hidden="1">
      <c r="A537" s="23" t="s">
        <v>151</v>
      </c>
      <c r="B537" s="49">
        <v>35263</v>
      </c>
      <c r="C537" s="49" t="s">
        <v>90</v>
      </c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>
        <v>5.8</v>
      </c>
      <c r="Z537" s="25">
        <v>4.3</v>
      </c>
      <c r="AA537" s="25"/>
      <c r="AB537" s="25"/>
      <c r="AC537" s="25">
        <v>5.5</v>
      </c>
      <c r="AD537" s="25"/>
      <c r="AE537" s="25">
        <v>4.5</v>
      </c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>
        <v>1</v>
      </c>
      <c r="AV537" s="25"/>
      <c r="AW537" s="25"/>
      <c r="AX537" s="25"/>
      <c r="AY537" s="25">
        <v>1</v>
      </c>
      <c r="AZ537" s="25"/>
      <c r="BA537" s="25"/>
      <c r="BB537" s="25"/>
      <c r="BC537" s="25"/>
      <c r="BD537" s="25">
        <v>1.4</v>
      </c>
      <c r="BE537" s="25"/>
      <c r="BF537" s="25"/>
      <c r="BG537" s="25"/>
      <c r="BH537" s="25"/>
      <c r="BI537" s="25"/>
      <c r="BJ537" s="25">
        <v>2.8</v>
      </c>
      <c r="BK537" s="25"/>
      <c r="BL537" s="25"/>
      <c r="BM537" s="25"/>
      <c r="BN537" s="25">
        <f t="shared" si="92"/>
        <v>26.3</v>
      </c>
      <c r="BO537" s="25">
        <f t="shared" si="94"/>
        <v>8</v>
      </c>
      <c r="BP537" s="25" t="s">
        <v>91</v>
      </c>
      <c r="BQ537" s="25" t="s">
        <v>91</v>
      </c>
      <c r="BR537" s="25" t="s">
        <v>91</v>
      </c>
      <c r="BS537" s="25" t="s">
        <v>91</v>
      </c>
      <c r="BT537" s="25" t="s">
        <v>91</v>
      </c>
      <c r="BU537" s="25" t="s">
        <v>91</v>
      </c>
      <c r="BV537" s="25" t="s">
        <v>91</v>
      </c>
      <c r="BW537" s="25" t="s">
        <v>91</v>
      </c>
      <c r="BX537" s="25" t="s">
        <v>91</v>
      </c>
      <c r="BY537" s="26">
        <v>8.9</v>
      </c>
      <c r="BZ537" s="26">
        <v>725.34</v>
      </c>
      <c r="CA537" s="26">
        <f t="shared" si="95"/>
        <v>716.44</v>
      </c>
      <c r="CB537" s="25"/>
      <c r="CC537" s="25"/>
      <c r="CD537" s="25"/>
      <c r="CE537" s="25"/>
      <c r="CF537" s="25"/>
      <c r="CG537" s="25"/>
      <c r="CH537" s="25"/>
      <c r="CI537" s="25"/>
      <c r="CJ537" s="25"/>
      <c r="CK537" s="25"/>
      <c r="CL537" s="27"/>
    </row>
    <row r="538" spans="1:90" ht="10.5" customHeight="1" hidden="1">
      <c r="A538" s="23" t="s">
        <v>151</v>
      </c>
      <c r="B538" s="49">
        <v>35362</v>
      </c>
      <c r="C538" s="49" t="s">
        <v>90</v>
      </c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>
        <v>6.7</v>
      </c>
      <c r="Z538" s="25">
        <v>2.8</v>
      </c>
      <c r="AA538" s="25"/>
      <c r="AB538" s="25"/>
      <c r="AC538" s="25"/>
      <c r="AD538" s="25"/>
      <c r="AE538" s="25">
        <v>6.9</v>
      </c>
      <c r="AF538" s="25"/>
      <c r="AG538" s="25"/>
      <c r="AH538" s="25"/>
      <c r="AI538" s="25"/>
      <c r="AJ538" s="25"/>
      <c r="AK538" s="25"/>
      <c r="AL538" s="25"/>
      <c r="AM538" s="25">
        <v>1.4</v>
      </c>
      <c r="AN538" s="25"/>
      <c r="AO538" s="25"/>
      <c r="AP538" s="25"/>
      <c r="AQ538" s="25"/>
      <c r="AR538" s="25"/>
      <c r="AS538" s="25">
        <v>1.9</v>
      </c>
      <c r="AT538" s="25"/>
      <c r="AU538" s="25"/>
      <c r="AV538" s="25"/>
      <c r="AW538" s="25"/>
      <c r="AX538" s="25"/>
      <c r="AY538" s="25"/>
      <c r="AZ538" s="25"/>
      <c r="BA538" s="25"/>
      <c r="BB538" s="25"/>
      <c r="BC538" s="25"/>
      <c r="BD538" s="25"/>
      <c r="BE538" s="25"/>
      <c r="BF538" s="25"/>
      <c r="BG538" s="25"/>
      <c r="BH538" s="25"/>
      <c r="BI538" s="25"/>
      <c r="BJ538" s="25"/>
      <c r="BK538" s="25">
        <v>1</v>
      </c>
      <c r="BL538" s="25"/>
      <c r="BM538" s="25"/>
      <c r="BN538" s="25">
        <f t="shared" si="92"/>
        <v>20.699999999999996</v>
      </c>
      <c r="BO538" s="25">
        <f t="shared" si="94"/>
        <v>6</v>
      </c>
      <c r="BP538" s="25"/>
      <c r="BQ538" s="25"/>
      <c r="BR538" s="25"/>
      <c r="BS538" s="25"/>
      <c r="BT538" s="25"/>
      <c r="BU538" s="25"/>
      <c r="BV538" s="25"/>
      <c r="BW538" s="25"/>
      <c r="BX538" s="25"/>
      <c r="BY538" s="26">
        <v>8.31</v>
      </c>
      <c r="BZ538" s="26">
        <v>725.34</v>
      </c>
      <c r="CA538" s="26">
        <f t="shared" si="95"/>
        <v>717.0300000000001</v>
      </c>
      <c r="CB538" s="25"/>
      <c r="CC538" s="25"/>
      <c r="CD538" s="25"/>
      <c r="CE538" s="25"/>
      <c r="CF538" s="25"/>
      <c r="CG538" s="25"/>
      <c r="CH538" s="25"/>
      <c r="CI538" s="25"/>
      <c r="CJ538" s="25"/>
      <c r="CK538" s="25"/>
      <c r="CL538" s="27"/>
    </row>
    <row r="539" spans="1:90" ht="10.5" customHeight="1" hidden="1">
      <c r="A539" s="23" t="s">
        <v>151</v>
      </c>
      <c r="B539" s="49">
        <v>35565</v>
      </c>
      <c r="C539" s="49" t="s">
        <v>90</v>
      </c>
      <c r="D539" s="25"/>
      <c r="E539" s="25"/>
      <c r="F539" s="25">
        <v>1</v>
      </c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>
        <v>2.9</v>
      </c>
      <c r="Z539" s="25">
        <v>11</v>
      </c>
      <c r="AA539" s="25"/>
      <c r="AB539" s="25"/>
      <c r="AC539" s="25">
        <v>22</v>
      </c>
      <c r="AD539" s="25"/>
      <c r="AE539" s="25">
        <v>9.1</v>
      </c>
      <c r="AF539" s="25"/>
      <c r="AG539" s="25"/>
      <c r="AH539" s="25"/>
      <c r="AI539" s="25"/>
      <c r="AJ539" s="25"/>
      <c r="AK539" s="25"/>
      <c r="AL539" s="25"/>
      <c r="AM539" s="25">
        <v>8.6</v>
      </c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  <c r="AY539" s="25">
        <v>3.2</v>
      </c>
      <c r="AZ539" s="25"/>
      <c r="BA539" s="25"/>
      <c r="BB539" s="25"/>
      <c r="BC539" s="25"/>
      <c r="BD539" s="25">
        <v>5.4</v>
      </c>
      <c r="BE539" s="25"/>
      <c r="BF539" s="25"/>
      <c r="BG539" s="25"/>
      <c r="BH539" s="25"/>
      <c r="BI539" s="25"/>
      <c r="BJ539" s="25">
        <v>7.5</v>
      </c>
      <c r="BK539" s="25"/>
      <c r="BL539" s="25"/>
      <c r="BM539" s="25"/>
      <c r="BN539" s="25">
        <f t="shared" si="92"/>
        <v>70.7</v>
      </c>
      <c r="BO539" s="25">
        <f t="shared" si="94"/>
        <v>9</v>
      </c>
      <c r="BP539" s="25"/>
      <c r="BQ539" s="25"/>
      <c r="BR539" s="25"/>
      <c r="BS539" s="25"/>
      <c r="BT539" s="25"/>
      <c r="BU539" s="25"/>
      <c r="BV539" s="25"/>
      <c r="BW539" s="25"/>
      <c r="BX539" s="25"/>
      <c r="BY539" s="26">
        <v>8.59</v>
      </c>
      <c r="BZ539" s="26">
        <v>725.34</v>
      </c>
      <c r="CA539" s="26">
        <f t="shared" si="95"/>
        <v>716.75</v>
      </c>
      <c r="CB539" s="25"/>
      <c r="CC539" s="25"/>
      <c r="CD539" s="25">
        <v>841</v>
      </c>
      <c r="CE539" s="25">
        <v>6.65</v>
      </c>
      <c r="CF539" s="25"/>
      <c r="CG539" s="25"/>
      <c r="CH539" s="25"/>
      <c r="CI539" s="25"/>
      <c r="CJ539" s="25"/>
      <c r="CK539" s="25"/>
      <c r="CL539" s="27"/>
    </row>
    <row r="540" spans="1:90" ht="10.5" customHeight="1" hidden="1">
      <c r="A540" s="23" t="s">
        <v>151</v>
      </c>
      <c r="B540" s="49">
        <v>35643</v>
      </c>
      <c r="C540" s="49" t="s">
        <v>92</v>
      </c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>
        <v>7.2</v>
      </c>
      <c r="Z540" s="25">
        <v>2.2</v>
      </c>
      <c r="AA540" s="25"/>
      <c r="AB540" s="25"/>
      <c r="AC540" s="25"/>
      <c r="AD540" s="25"/>
      <c r="AE540" s="25">
        <v>4.1</v>
      </c>
      <c r="AF540" s="25"/>
      <c r="AG540" s="25"/>
      <c r="AH540" s="25"/>
      <c r="AI540" s="25"/>
      <c r="AJ540" s="25"/>
      <c r="AK540" s="25"/>
      <c r="AL540" s="25"/>
      <c r="AM540" s="25">
        <v>1.9</v>
      </c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>
        <v>6.6</v>
      </c>
      <c r="BA540" s="25"/>
      <c r="BB540" s="25"/>
      <c r="BC540" s="25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>
        <f t="shared" si="92"/>
        <v>22</v>
      </c>
      <c r="BO540" s="25">
        <f t="shared" si="94"/>
        <v>5</v>
      </c>
      <c r="BP540" s="25"/>
      <c r="BQ540" s="25"/>
      <c r="BR540" s="25"/>
      <c r="BS540" s="25"/>
      <c r="BT540" s="25"/>
      <c r="BU540" s="25"/>
      <c r="BV540" s="25"/>
      <c r="BW540" s="25"/>
      <c r="BX540" s="25"/>
      <c r="BY540" s="26"/>
      <c r="BZ540" s="26">
        <v>725.34</v>
      </c>
      <c r="CA540" s="26"/>
      <c r="CB540" s="25"/>
      <c r="CC540" s="25"/>
      <c r="CD540" s="25">
        <v>673</v>
      </c>
      <c r="CE540" s="25">
        <v>6.82</v>
      </c>
      <c r="CF540" s="25"/>
      <c r="CG540" s="25"/>
      <c r="CH540" s="25"/>
      <c r="CI540" s="25"/>
      <c r="CJ540" s="25"/>
      <c r="CK540" s="25"/>
      <c r="CL540" s="27"/>
    </row>
    <row r="541" spans="1:90" ht="10.5" customHeight="1" hidden="1">
      <c r="A541" s="23" t="s">
        <v>151</v>
      </c>
      <c r="B541" s="49">
        <v>35724</v>
      </c>
      <c r="C541" s="49" t="s">
        <v>92</v>
      </c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>
        <v>5.7</v>
      </c>
      <c r="Z541" s="25">
        <v>1.7</v>
      </c>
      <c r="AA541" s="25"/>
      <c r="AB541" s="25"/>
      <c r="AC541" s="25"/>
      <c r="AD541" s="25"/>
      <c r="AE541" s="25">
        <v>3.5</v>
      </c>
      <c r="AF541" s="25"/>
      <c r="AG541" s="25"/>
      <c r="AH541" s="25"/>
      <c r="AI541" s="25"/>
      <c r="AJ541" s="25"/>
      <c r="AK541" s="25"/>
      <c r="AL541" s="25"/>
      <c r="AM541" s="25">
        <v>2.1</v>
      </c>
      <c r="AN541" s="25"/>
      <c r="AO541" s="25"/>
      <c r="AP541" s="25"/>
      <c r="AQ541" s="25"/>
      <c r="AR541" s="25"/>
      <c r="AS541" s="25" t="s">
        <v>149</v>
      </c>
      <c r="AT541" s="25"/>
      <c r="AU541" s="25"/>
      <c r="AV541" s="25"/>
      <c r="AW541" s="25"/>
      <c r="AX541" s="25"/>
      <c r="AY541" s="25"/>
      <c r="AZ541" s="25">
        <v>8.5</v>
      </c>
      <c r="BA541" s="25"/>
      <c r="BB541" s="25"/>
      <c r="BC541" s="25"/>
      <c r="BD541" s="25"/>
      <c r="BE541" s="25"/>
      <c r="BF541" s="25"/>
      <c r="BG541" s="25"/>
      <c r="BH541" s="25"/>
      <c r="BI541" s="25"/>
      <c r="BJ541" s="25"/>
      <c r="BK541" s="25"/>
      <c r="BL541" s="25"/>
      <c r="BM541" s="25"/>
      <c r="BN541" s="25">
        <f t="shared" si="92"/>
        <v>21.5</v>
      </c>
      <c r="BO541" s="25">
        <f t="shared" si="94"/>
        <v>6</v>
      </c>
      <c r="BP541" s="25"/>
      <c r="BQ541" s="25"/>
      <c r="BR541" s="25"/>
      <c r="BS541" s="25"/>
      <c r="BT541" s="25"/>
      <c r="BU541" s="25"/>
      <c r="BV541" s="25"/>
      <c r="BW541" s="25"/>
      <c r="BX541" s="25"/>
      <c r="BY541" s="26">
        <v>7.58</v>
      </c>
      <c r="BZ541" s="26">
        <v>725.34</v>
      </c>
      <c r="CA541" s="26">
        <f t="shared" si="95"/>
        <v>717.76</v>
      </c>
      <c r="CB541" s="25"/>
      <c r="CC541" s="25"/>
      <c r="CD541" s="25">
        <v>1279</v>
      </c>
      <c r="CE541" s="25">
        <v>6.52</v>
      </c>
      <c r="CF541" s="25"/>
      <c r="CG541" s="25"/>
      <c r="CH541" s="25"/>
      <c r="CI541" s="25"/>
      <c r="CJ541" s="25"/>
      <c r="CK541" s="25"/>
      <c r="CL541" s="27"/>
    </row>
    <row r="542" spans="1:90" ht="10.5" customHeight="1" hidden="1">
      <c r="A542" s="23" t="s">
        <v>151</v>
      </c>
      <c r="B542" s="49">
        <v>35948</v>
      </c>
      <c r="C542" s="49" t="s">
        <v>90</v>
      </c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 t="s">
        <v>152</v>
      </c>
      <c r="AT542" s="25"/>
      <c r="AU542" s="25"/>
      <c r="AV542" s="25"/>
      <c r="AW542" s="25"/>
      <c r="AX542" s="25"/>
      <c r="AY542" s="25"/>
      <c r="AZ542" s="25"/>
      <c r="BA542" s="25"/>
      <c r="BB542" s="25"/>
      <c r="BC542" s="25"/>
      <c r="BD542" s="25"/>
      <c r="BE542" s="25"/>
      <c r="BF542" s="25"/>
      <c r="BG542" s="25"/>
      <c r="BH542" s="25"/>
      <c r="BI542" s="25"/>
      <c r="BJ542" s="25"/>
      <c r="BK542" s="25"/>
      <c r="BL542" s="25"/>
      <c r="BM542" s="25"/>
      <c r="BN542" s="25" t="str">
        <f t="shared" si="92"/>
        <v>ND</v>
      </c>
      <c r="BO542" s="25">
        <f t="shared" si="94"/>
        <v>1</v>
      </c>
      <c r="BP542" s="25"/>
      <c r="BQ542" s="25"/>
      <c r="BR542" s="25"/>
      <c r="BS542" s="25"/>
      <c r="BT542" s="25"/>
      <c r="BU542" s="25"/>
      <c r="BV542" s="25"/>
      <c r="BW542" s="25"/>
      <c r="BX542" s="25"/>
      <c r="BY542" s="26">
        <v>7.61</v>
      </c>
      <c r="BZ542" s="26">
        <v>725.34</v>
      </c>
      <c r="CA542" s="26">
        <f t="shared" si="95"/>
        <v>717.73</v>
      </c>
      <c r="CB542" s="25"/>
      <c r="CC542" s="25"/>
      <c r="CD542" s="25">
        <v>1062</v>
      </c>
      <c r="CE542" s="25">
        <v>7.03</v>
      </c>
      <c r="CF542" s="25"/>
      <c r="CG542" s="25"/>
      <c r="CH542" s="25"/>
      <c r="CI542" s="25"/>
      <c r="CJ542" s="25"/>
      <c r="CK542" s="25"/>
      <c r="CL542" s="27"/>
    </row>
    <row r="543" spans="1:90" ht="10.5" customHeight="1" hidden="1">
      <c r="A543" s="23" t="s">
        <v>151</v>
      </c>
      <c r="B543" s="49">
        <v>36124</v>
      </c>
      <c r="C543" s="49" t="s">
        <v>94</v>
      </c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>
        <v>2.9</v>
      </c>
      <c r="Z543" s="25">
        <v>1.2</v>
      </c>
      <c r="AA543" s="25"/>
      <c r="AB543" s="25"/>
      <c r="AC543" s="25">
        <v>2.4</v>
      </c>
      <c r="AD543" s="25"/>
      <c r="AE543" s="25">
        <v>1.9</v>
      </c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  <c r="AY543" s="25"/>
      <c r="AZ543" s="25"/>
      <c r="BA543" s="25"/>
      <c r="BB543" s="25"/>
      <c r="BC543" s="25"/>
      <c r="BD543" s="25"/>
      <c r="BE543" s="25"/>
      <c r="BF543" s="25"/>
      <c r="BG543" s="25"/>
      <c r="BH543" s="25"/>
      <c r="BI543" s="25"/>
      <c r="BJ543" s="25"/>
      <c r="BK543" s="25"/>
      <c r="BL543" s="25"/>
      <c r="BM543" s="25"/>
      <c r="BN543" s="25">
        <f t="shared" si="92"/>
        <v>8.4</v>
      </c>
      <c r="BO543" s="25">
        <f t="shared" si="94"/>
        <v>4</v>
      </c>
      <c r="BP543" s="25" t="s">
        <v>91</v>
      </c>
      <c r="BQ543" s="25" t="s">
        <v>91</v>
      </c>
      <c r="BR543" s="25" t="s">
        <v>91</v>
      </c>
      <c r="BS543" s="25" t="s">
        <v>91</v>
      </c>
      <c r="BT543" s="25" t="s">
        <v>91</v>
      </c>
      <c r="BU543" s="25" t="s">
        <v>91</v>
      </c>
      <c r="BV543" s="25" t="s">
        <v>91</v>
      </c>
      <c r="BW543" s="25" t="s">
        <v>91</v>
      </c>
      <c r="BX543" s="25" t="s">
        <v>91</v>
      </c>
      <c r="BY543" s="26">
        <v>7.94</v>
      </c>
      <c r="BZ543" s="26">
        <v>725.34</v>
      </c>
      <c r="CA543" s="26">
        <f t="shared" si="95"/>
        <v>717.4</v>
      </c>
      <c r="CB543" s="25"/>
      <c r="CC543" s="25"/>
      <c r="CD543" s="25">
        <v>93</v>
      </c>
      <c r="CE543" s="25">
        <v>6.9</v>
      </c>
      <c r="CF543" s="25"/>
      <c r="CG543" s="25"/>
      <c r="CH543" s="25"/>
      <c r="CI543" s="25"/>
      <c r="CJ543" s="25"/>
      <c r="CK543" s="25"/>
      <c r="CL543" s="27"/>
    </row>
    <row r="544" spans="1:90" ht="10.5" customHeight="1">
      <c r="A544" s="23" t="s">
        <v>151</v>
      </c>
      <c r="B544" s="49">
        <v>36263</v>
      </c>
      <c r="C544" s="49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  <c r="AY544" s="25"/>
      <c r="AZ544" s="25"/>
      <c r="BA544" s="25"/>
      <c r="BB544" s="25"/>
      <c r="BC544" s="25"/>
      <c r="BD544" s="25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6">
        <v>7.32</v>
      </c>
      <c r="BZ544" s="26">
        <v>725.34</v>
      </c>
      <c r="CA544" s="26">
        <f t="shared" si="95"/>
        <v>718.02</v>
      </c>
      <c r="CB544" s="25">
        <v>0.2</v>
      </c>
      <c r="CC544" s="25">
        <v>0.1</v>
      </c>
      <c r="CD544" s="25">
        <v>1078</v>
      </c>
      <c r="CE544" s="25">
        <v>6.8</v>
      </c>
      <c r="CF544" s="25"/>
      <c r="CG544" s="25"/>
      <c r="CH544" s="25"/>
      <c r="CI544" s="25"/>
      <c r="CJ544" s="25"/>
      <c r="CK544" s="25"/>
      <c r="CL544" s="27"/>
    </row>
    <row r="545" spans="1:90" ht="10.5" customHeight="1">
      <c r="A545" s="23" t="s">
        <v>151</v>
      </c>
      <c r="B545" s="49">
        <v>36398</v>
      </c>
      <c r="C545" s="49" t="s">
        <v>103</v>
      </c>
      <c r="D545" s="25"/>
      <c r="E545" s="25"/>
      <c r="F545" s="25">
        <v>0.3</v>
      </c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>
        <v>0.9</v>
      </c>
      <c r="Z545" s="25">
        <v>1.6</v>
      </c>
      <c r="AA545" s="25"/>
      <c r="AB545" s="25"/>
      <c r="AC545" s="25">
        <v>1.2</v>
      </c>
      <c r="AD545" s="25">
        <v>0.2</v>
      </c>
      <c r="AE545" s="25">
        <v>3.8</v>
      </c>
      <c r="AF545" s="25"/>
      <c r="AG545" s="25"/>
      <c r="AH545" s="25"/>
      <c r="AI545" s="25"/>
      <c r="AJ545" s="25"/>
      <c r="AK545" s="25"/>
      <c r="AL545" s="25"/>
      <c r="AM545" s="25">
        <v>2.8</v>
      </c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25">
        <v>0.4</v>
      </c>
      <c r="AZ545" s="25"/>
      <c r="BA545" s="25">
        <v>0.2</v>
      </c>
      <c r="BB545" s="25"/>
      <c r="BC545" s="25"/>
      <c r="BD545" s="25">
        <v>0.7</v>
      </c>
      <c r="BE545" s="25"/>
      <c r="BF545" s="25"/>
      <c r="BG545" s="25"/>
      <c r="BH545" s="25"/>
      <c r="BI545" s="25"/>
      <c r="BJ545" s="25">
        <v>1.4</v>
      </c>
      <c r="BK545" s="25"/>
      <c r="BL545" s="25"/>
      <c r="BM545" s="25"/>
      <c r="BN545" s="25">
        <f>IF(COUNTA(A545)=1,IF(SUM(D545:BM545)=0,"ND",SUM(D545:BM545))," ")</f>
        <v>13.5</v>
      </c>
      <c r="BO545" s="25">
        <f>COUNTA(D545:BM545)</f>
        <v>11</v>
      </c>
      <c r="BP545" s="25" t="s">
        <v>104</v>
      </c>
      <c r="BQ545" s="25" t="s">
        <v>115</v>
      </c>
      <c r="BR545" s="25">
        <v>0.66</v>
      </c>
      <c r="BS545" s="25" t="s">
        <v>106</v>
      </c>
      <c r="BT545" s="25">
        <v>0.047</v>
      </c>
      <c r="BU545" s="25" t="s">
        <v>104</v>
      </c>
      <c r="BV545" s="25" t="s">
        <v>121</v>
      </c>
      <c r="BW545" s="25" t="s">
        <v>107</v>
      </c>
      <c r="BX545" s="25" t="s">
        <v>121</v>
      </c>
      <c r="BY545" s="26">
        <v>7.76</v>
      </c>
      <c r="BZ545" s="26">
        <v>725.34</v>
      </c>
      <c r="CA545" s="26">
        <f>+BZ545-BY545</f>
        <v>717.58</v>
      </c>
      <c r="CB545" s="25">
        <v>2.4</v>
      </c>
      <c r="CC545" s="25">
        <v>0.4</v>
      </c>
      <c r="CD545" s="25">
        <v>1036</v>
      </c>
      <c r="CE545" s="25">
        <v>11.4</v>
      </c>
      <c r="CF545" s="25"/>
      <c r="CG545" s="25"/>
      <c r="CH545" s="25"/>
      <c r="CI545" s="25"/>
      <c r="CJ545" s="25"/>
      <c r="CK545" s="25"/>
      <c r="CL545" s="27"/>
    </row>
    <row r="546" spans="1:90" ht="10.5" customHeight="1">
      <c r="A546" s="23" t="s">
        <v>151</v>
      </c>
      <c r="B546" s="49">
        <v>36496</v>
      </c>
      <c r="C546" s="49" t="s">
        <v>112</v>
      </c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>
        <v>0.7</v>
      </c>
      <c r="AA546" s="25"/>
      <c r="AB546" s="25"/>
      <c r="AC546" s="25">
        <v>0.6</v>
      </c>
      <c r="AD546" s="25"/>
      <c r="AE546" s="25">
        <v>3.5</v>
      </c>
      <c r="AF546" s="25"/>
      <c r="AG546" s="25"/>
      <c r="AH546" s="25"/>
      <c r="AI546" s="25"/>
      <c r="AJ546" s="25"/>
      <c r="AK546" s="25"/>
      <c r="AL546" s="25"/>
      <c r="AM546" s="25">
        <v>2.8</v>
      </c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>
        <v>0.4</v>
      </c>
      <c r="AZ546" s="25"/>
      <c r="BA546" s="25"/>
      <c r="BB546" s="25"/>
      <c r="BC546" s="25"/>
      <c r="BD546" s="25">
        <v>0.5</v>
      </c>
      <c r="BE546" s="25"/>
      <c r="BF546" s="25"/>
      <c r="BG546" s="25"/>
      <c r="BH546" s="25"/>
      <c r="BI546" s="25"/>
      <c r="BJ546" s="25">
        <v>0.8</v>
      </c>
      <c r="BK546" s="25"/>
      <c r="BL546" s="25"/>
      <c r="BM546" s="25"/>
      <c r="BN546" s="25">
        <f>IF(COUNTA(A546)=1,IF(SUM(D546:BM546)=0,"ND",SUM(D546:BM546))," ")</f>
        <v>9.3</v>
      </c>
      <c r="BO546" s="25">
        <f>COUNTA(D546:BM546)</f>
        <v>7</v>
      </c>
      <c r="BP546" s="25"/>
      <c r="BQ546" s="25"/>
      <c r="BR546" s="25"/>
      <c r="BS546" s="25"/>
      <c r="BT546" s="25"/>
      <c r="BU546" s="25"/>
      <c r="BV546" s="25"/>
      <c r="BW546" s="25"/>
      <c r="BX546" s="25"/>
      <c r="BY546" s="26">
        <v>8.2</v>
      </c>
      <c r="BZ546" s="26">
        <v>725.34</v>
      </c>
      <c r="CA546" s="26">
        <f>+BZ546-BY546</f>
        <v>717.14</v>
      </c>
      <c r="CB546" s="25">
        <v>0.3</v>
      </c>
      <c r="CC546" s="25">
        <v>3</v>
      </c>
      <c r="CD546" s="25">
        <v>886</v>
      </c>
      <c r="CE546" s="25">
        <v>6.29</v>
      </c>
      <c r="CF546" s="25"/>
      <c r="CG546" s="25"/>
      <c r="CH546" s="25"/>
      <c r="CI546" s="25"/>
      <c r="CJ546" s="25"/>
      <c r="CK546" s="25"/>
      <c r="CL546" s="27"/>
    </row>
    <row r="547" spans="1:90" ht="10.5" customHeight="1">
      <c r="A547" s="23" t="s">
        <v>151</v>
      </c>
      <c r="B547" s="49">
        <v>36626</v>
      </c>
      <c r="C547" s="49" t="s">
        <v>112</v>
      </c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>
        <v>1.3</v>
      </c>
      <c r="AA547" s="25"/>
      <c r="AB547" s="25"/>
      <c r="AC547" s="25">
        <v>1.2</v>
      </c>
      <c r="AD547" s="25"/>
      <c r="AE547" s="25">
        <v>3.3</v>
      </c>
      <c r="AF547" s="25"/>
      <c r="AG547" s="25"/>
      <c r="AH547" s="25"/>
      <c r="AI547" s="25"/>
      <c r="AJ547" s="25"/>
      <c r="AK547" s="25"/>
      <c r="AL547" s="25"/>
      <c r="AM547" s="25">
        <v>2.7</v>
      </c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25">
        <v>0.3</v>
      </c>
      <c r="AZ547" s="25"/>
      <c r="BA547" s="25"/>
      <c r="BB547" s="25"/>
      <c r="BC547" s="25"/>
      <c r="BD547" s="25">
        <v>0.3</v>
      </c>
      <c r="BE547" s="25"/>
      <c r="BF547" s="25"/>
      <c r="BG547" s="25"/>
      <c r="BH547" s="25"/>
      <c r="BI547" s="25"/>
      <c r="BJ547" s="25">
        <v>0.7</v>
      </c>
      <c r="BK547" s="25"/>
      <c r="BL547" s="25"/>
      <c r="BM547" s="25"/>
      <c r="BN547" s="25">
        <f>IF(COUNTA(A547)=1,IF(SUM(D547:BM547)=0,"ND",SUM(D547:BM547))," ")</f>
        <v>9.8</v>
      </c>
      <c r="BO547" s="25">
        <f>COUNTA(D547:BM547)</f>
        <v>7</v>
      </c>
      <c r="BP547" s="25"/>
      <c r="BQ547" s="25"/>
      <c r="BR547" s="25"/>
      <c r="BS547" s="25"/>
      <c r="BT547" s="25"/>
      <c r="BU547" s="25"/>
      <c r="BV547" s="25"/>
      <c r="BW547" s="25"/>
      <c r="BX547" s="25"/>
      <c r="BY547" s="26">
        <v>8.66</v>
      </c>
      <c r="BZ547" s="26">
        <v>725.34</v>
      </c>
      <c r="CA547" s="26">
        <f>+BZ547-BY547</f>
        <v>716.6800000000001</v>
      </c>
      <c r="CB547" s="25">
        <v>0.3</v>
      </c>
      <c r="CC547" s="25">
        <v>1.7</v>
      </c>
      <c r="CD547" s="25">
        <v>808</v>
      </c>
      <c r="CE547" s="25">
        <v>6.84</v>
      </c>
      <c r="CF547" s="25"/>
      <c r="CG547" s="25"/>
      <c r="CH547" s="25"/>
      <c r="CI547" s="25"/>
      <c r="CJ547" s="25"/>
      <c r="CK547" s="25"/>
      <c r="CL547" s="27"/>
    </row>
    <row r="548" spans="1:90" ht="10.5" customHeight="1">
      <c r="A548" s="23" t="s">
        <v>151</v>
      </c>
      <c r="B548" s="49">
        <v>36822</v>
      </c>
      <c r="C548" s="49" t="s">
        <v>112</v>
      </c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>
        <v>1</v>
      </c>
      <c r="AA548" s="25"/>
      <c r="AB548" s="25"/>
      <c r="AC548" s="25">
        <v>1</v>
      </c>
      <c r="AD548" s="25">
        <v>0.1</v>
      </c>
      <c r="AE548" s="25">
        <v>2.2</v>
      </c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>
        <v>0.4</v>
      </c>
      <c r="AZ548" s="25"/>
      <c r="BA548" s="25"/>
      <c r="BB548" s="25"/>
      <c r="BC548" s="25"/>
      <c r="BD548" s="25">
        <v>0.5</v>
      </c>
      <c r="BE548" s="25"/>
      <c r="BF548" s="25"/>
      <c r="BG548" s="25"/>
      <c r="BH548" s="25"/>
      <c r="BI548" s="25"/>
      <c r="BJ548" s="25">
        <v>0.8</v>
      </c>
      <c r="BK548" s="25"/>
      <c r="BL548" s="25"/>
      <c r="BM548" s="25"/>
      <c r="BN548" s="25">
        <f>IF(COUNTA(A548)=1,IF(SUM(D548:BM548)=0,"ND",SUM(D548:BM548))," ")</f>
        <v>6.000000000000001</v>
      </c>
      <c r="BO548" s="25">
        <f>COUNTA(D548:BM548)</f>
        <v>7</v>
      </c>
      <c r="BP548" s="25"/>
      <c r="BQ548" s="25"/>
      <c r="BR548" s="25"/>
      <c r="BS548" s="25"/>
      <c r="BT548" s="25"/>
      <c r="BU548" s="25"/>
      <c r="BV548" s="25"/>
      <c r="BW548" s="25"/>
      <c r="BX548" s="25"/>
      <c r="BY548" s="8">
        <v>9.3</v>
      </c>
      <c r="BZ548" s="26">
        <v>725.34</v>
      </c>
      <c r="CA548" s="26">
        <f>+BZ548-BY548</f>
        <v>716.0400000000001</v>
      </c>
      <c r="CB548" s="9">
        <v>5.2</v>
      </c>
      <c r="CC548" s="10">
        <v>0.9</v>
      </c>
      <c r="CD548" s="10">
        <v>1047</v>
      </c>
      <c r="CE548" s="9">
        <v>6.7</v>
      </c>
      <c r="CF548" s="25"/>
      <c r="CG548" s="25"/>
      <c r="CH548" s="25"/>
      <c r="CI548" s="25"/>
      <c r="CJ548" s="25"/>
      <c r="CK548" s="25"/>
      <c r="CL548" s="27"/>
    </row>
    <row r="549" spans="1:90" ht="10.5" customHeight="1">
      <c r="A549" s="23"/>
      <c r="B549" s="49"/>
      <c r="C549" s="49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  <c r="BH549" s="25"/>
      <c r="BI549" s="25"/>
      <c r="BJ549" s="25"/>
      <c r="BK549" s="25"/>
      <c r="BL549" s="25"/>
      <c r="BM549" s="25"/>
      <c r="BN549" s="25"/>
      <c r="BO549" s="25"/>
      <c r="BP549" s="25"/>
      <c r="BQ549" s="25"/>
      <c r="BR549" s="25"/>
      <c r="BS549" s="25"/>
      <c r="BT549" s="25"/>
      <c r="BU549" s="25"/>
      <c r="BV549" s="25"/>
      <c r="BW549" s="25"/>
      <c r="BX549" s="25"/>
      <c r="BY549" s="26"/>
      <c r="BZ549" s="26"/>
      <c r="CA549" s="26"/>
      <c r="CB549" s="25"/>
      <c r="CC549" s="25"/>
      <c r="CD549" s="25"/>
      <c r="CE549" s="25"/>
      <c r="CF549" s="25"/>
      <c r="CG549" s="25"/>
      <c r="CH549" s="25"/>
      <c r="CI549" s="25"/>
      <c r="CJ549" s="25"/>
      <c r="CK549" s="25"/>
      <c r="CL549" s="27"/>
    </row>
    <row r="550" spans="1:90" ht="10.5" customHeight="1">
      <c r="A550" s="23"/>
      <c r="B550" s="49"/>
      <c r="C550" s="49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  <c r="AY550" s="25"/>
      <c r="AZ550" s="25"/>
      <c r="BA550" s="25"/>
      <c r="BB550" s="25"/>
      <c r="BC550" s="25"/>
      <c r="BD550" s="25"/>
      <c r="BE550" s="25"/>
      <c r="BF550" s="25"/>
      <c r="BG550" s="25"/>
      <c r="BH550" s="25"/>
      <c r="BI550" s="25"/>
      <c r="BJ550" s="25"/>
      <c r="BK550" s="25"/>
      <c r="BL550" s="25"/>
      <c r="BM550" s="25"/>
      <c r="BN550" s="25" t="str">
        <f aca="true" t="shared" si="96" ref="BN550:BN566">IF(COUNTA(A550)=1,IF(SUM(D550:BM550)=0,"ND",SUM(D550:BM550))," ")</f>
        <v> </v>
      </c>
      <c r="BO550" s="25"/>
      <c r="BP550" s="25"/>
      <c r="BQ550" s="25"/>
      <c r="BR550" s="25"/>
      <c r="BS550" s="25"/>
      <c r="BT550" s="25"/>
      <c r="BU550" s="25"/>
      <c r="BV550" s="25"/>
      <c r="BW550" s="25"/>
      <c r="BX550" s="25"/>
      <c r="BY550" s="26"/>
      <c r="BZ550" s="26"/>
      <c r="CA550" s="26"/>
      <c r="CB550" s="25"/>
      <c r="CC550" s="25"/>
      <c r="CD550" s="25"/>
      <c r="CE550" s="25"/>
      <c r="CF550" s="25"/>
      <c r="CG550" s="25"/>
      <c r="CH550" s="25"/>
      <c r="CI550" s="25"/>
      <c r="CJ550" s="25"/>
      <c r="CK550" s="25"/>
      <c r="CL550" s="27"/>
    </row>
    <row r="551" spans="1:90" ht="10.5" customHeight="1" hidden="1">
      <c r="A551" s="23" t="s">
        <v>153</v>
      </c>
      <c r="B551" s="49" t="s">
        <v>154</v>
      </c>
      <c r="C551" s="49" t="s">
        <v>96</v>
      </c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  <c r="AY551" s="25"/>
      <c r="AZ551" s="25"/>
      <c r="BA551" s="25"/>
      <c r="BB551" s="25"/>
      <c r="BC551" s="25"/>
      <c r="BD551" s="25"/>
      <c r="BE551" s="25"/>
      <c r="BF551" s="25"/>
      <c r="BG551" s="25"/>
      <c r="BH551" s="25"/>
      <c r="BI551" s="25"/>
      <c r="BJ551" s="25"/>
      <c r="BK551" s="25"/>
      <c r="BL551" s="25"/>
      <c r="BM551" s="25"/>
      <c r="BN551" s="25"/>
      <c r="BO551" s="25"/>
      <c r="BP551" s="25"/>
      <c r="BQ551" s="25"/>
      <c r="BR551" s="25"/>
      <c r="BS551" s="25"/>
      <c r="BT551" s="25"/>
      <c r="BU551" s="25"/>
      <c r="BV551" s="25"/>
      <c r="BW551" s="25"/>
      <c r="BX551" s="25"/>
      <c r="BY551" s="26"/>
      <c r="BZ551" s="26"/>
      <c r="CA551" s="26"/>
      <c r="CB551" s="25"/>
      <c r="CC551" s="25"/>
      <c r="CD551" s="25"/>
      <c r="CE551" s="25"/>
      <c r="CF551" s="25"/>
      <c r="CG551" s="25"/>
      <c r="CH551" s="25"/>
      <c r="CI551" s="25"/>
      <c r="CJ551" s="25"/>
      <c r="CK551" s="25"/>
      <c r="CL551" s="27"/>
    </row>
    <row r="552" spans="1:90" ht="10.5" customHeight="1" hidden="1">
      <c r="A552" s="23" t="s">
        <v>153</v>
      </c>
      <c r="B552" s="49">
        <v>34176</v>
      </c>
      <c r="C552" s="49" t="s">
        <v>96</v>
      </c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  <c r="AY552" s="25"/>
      <c r="AZ552" s="25"/>
      <c r="BA552" s="25"/>
      <c r="BB552" s="25"/>
      <c r="BC552" s="25"/>
      <c r="BD552" s="25"/>
      <c r="BE552" s="25"/>
      <c r="BF552" s="25"/>
      <c r="BG552" s="25"/>
      <c r="BH552" s="25"/>
      <c r="BI552" s="25"/>
      <c r="BJ552" s="25"/>
      <c r="BK552" s="25"/>
      <c r="BL552" s="25"/>
      <c r="BM552" s="25"/>
      <c r="BN552" s="25" t="str">
        <f t="shared" si="96"/>
        <v>ND</v>
      </c>
      <c r="BO552" s="25">
        <f aca="true" t="shared" si="97" ref="BO552:BO566">COUNTA(D552:BM552)</f>
        <v>0</v>
      </c>
      <c r="BP552" s="25" t="s">
        <v>91</v>
      </c>
      <c r="BQ552" s="25" t="s">
        <v>91</v>
      </c>
      <c r="BR552" s="25">
        <v>6</v>
      </c>
      <c r="BS552" s="25">
        <v>6</v>
      </c>
      <c r="BT552" s="25">
        <v>0.021</v>
      </c>
      <c r="BU552" s="25" t="s">
        <v>91</v>
      </c>
      <c r="BV552" s="25" t="s">
        <v>91</v>
      </c>
      <c r="BW552" s="25" t="s">
        <v>91</v>
      </c>
      <c r="BX552" s="25">
        <v>0.025</v>
      </c>
      <c r="BY552" s="26"/>
      <c r="BZ552" s="26"/>
      <c r="CA552" s="26"/>
      <c r="CB552" s="25"/>
      <c r="CC552" s="25"/>
      <c r="CD552" s="25"/>
      <c r="CE552" s="25"/>
      <c r="CF552" s="25"/>
      <c r="CG552" s="25"/>
      <c r="CH552" s="25"/>
      <c r="CI552" s="25"/>
      <c r="CJ552" s="25"/>
      <c r="CK552" s="25"/>
      <c r="CL552" s="27"/>
    </row>
    <row r="553" spans="1:90" ht="10.5" customHeight="1" hidden="1">
      <c r="A553" s="23" t="s">
        <v>153</v>
      </c>
      <c r="B553" s="49">
        <v>34437</v>
      </c>
      <c r="C553" s="49" t="s">
        <v>90</v>
      </c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  <c r="AY553" s="25"/>
      <c r="AZ553" s="25"/>
      <c r="BA553" s="25"/>
      <c r="BB553" s="25"/>
      <c r="BC553" s="25"/>
      <c r="BD553" s="25"/>
      <c r="BE553" s="25"/>
      <c r="BF553" s="25"/>
      <c r="BG553" s="25"/>
      <c r="BH553" s="25"/>
      <c r="BI553" s="25"/>
      <c r="BJ553" s="25"/>
      <c r="BK553" s="25"/>
      <c r="BL553" s="25"/>
      <c r="BM553" s="25"/>
      <c r="BN553" s="25" t="str">
        <f t="shared" si="96"/>
        <v>ND</v>
      </c>
      <c r="BO553" s="25">
        <f t="shared" si="97"/>
        <v>0</v>
      </c>
      <c r="BP553" s="25"/>
      <c r="BQ553" s="25"/>
      <c r="BR553" s="25"/>
      <c r="BS553" s="25"/>
      <c r="BT553" s="25"/>
      <c r="BU553" s="25"/>
      <c r="BV553" s="25"/>
      <c r="BW553" s="25"/>
      <c r="BX553" s="25"/>
      <c r="BY553" s="26"/>
      <c r="BZ553" s="26"/>
      <c r="CA553" s="26"/>
      <c r="CB553" s="25"/>
      <c r="CC553" s="25"/>
      <c r="CD553" s="25"/>
      <c r="CE553" s="25"/>
      <c r="CF553" s="25"/>
      <c r="CG553" s="25"/>
      <c r="CH553" s="25"/>
      <c r="CI553" s="25"/>
      <c r="CJ553" s="25"/>
      <c r="CK553" s="25"/>
      <c r="CL553" s="27"/>
    </row>
    <row r="554" spans="1:90" ht="10.5" customHeight="1" hidden="1">
      <c r="A554" s="23" t="s">
        <v>153</v>
      </c>
      <c r="B554" s="49">
        <v>34535</v>
      </c>
      <c r="C554" s="49" t="s">
        <v>90</v>
      </c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  <c r="AZ554" s="25"/>
      <c r="BA554" s="25"/>
      <c r="BB554" s="25"/>
      <c r="BC554" s="25"/>
      <c r="BD554" s="25"/>
      <c r="BE554" s="25"/>
      <c r="BF554" s="25"/>
      <c r="BG554" s="25"/>
      <c r="BH554" s="25"/>
      <c r="BI554" s="25"/>
      <c r="BJ554" s="25"/>
      <c r="BK554" s="25"/>
      <c r="BL554" s="25"/>
      <c r="BM554" s="25"/>
      <c r="BN554" s="25" t="str">
        <f t="shared" si="96"/>
        <v>ND</v>
      </c>
      <c r="BO554" s="25">
        <f t="shared" si="97"/>
        <v>0</v>
      </c>
      <c r="BP554" s="25"/>
      <c r="BQ554" s="25"/>
      <c r="BR554" s="25"/>
      <c r="BS554" s="25"/>
      <c r="BT554" s="25"/>
      <c r="BU554" s="25"/>
      <c r="BV554" s="25"/>
      <c r="BW554" s="25"/>
      <c r="BX554" s="25"/>
      <c r="BY554" s="26"/>
      <c r="BZ554" s="26"/>
      <c r="CA554" s="26"/>
      <c r="CB554" s="25"/>
      <c r="CC554" s="25"/>
      <c r="CD554" s="25"/>
      <c r="CE554" s="25"/>
      <c r="CF554" s="25"/>
      <c r="CG554" s="25"/>
      <c r="CH554" s="25"/>
      <c r="CI554" s="25"/>
      <c r="CJ554" s="25"/>
      <c r="CK554" s="25"/>
      <c r="CL554" s="27"/>
    </row>
    <row r="555" spans="1:90" ht="10.5" customHeight="1" hidden="1">
      <c r="A555" s="23" t="s">
        <v>153</v>
      </c>
      <c r="B555" s="49">
        <v>34634</v>
      </c>
      <c r="C555" s="49" t="s">
        <v>90</v>
      </c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  <c r="AY555" s="25"/>
      <c r="AZ555" s="25"/>
      <c r="BA555" s="25"/>
      <c r="BB555" s="25"/>
      <c r="BC555" s="25"/>
      <c r="BD555" s="25"/>
      <c r="BE555" s="25"/>
      <c r="BF555" s="25"/>
      <c r="BG555" s="25"/>
      <c r="BH555" s="25"/>
      <c r="BI555" s="25"/>
      <c r="BJ555" s="25"/>
      <c r="BK555" s="25"/>
      <c r="BL555" s="25"/>
      <c r="BM555" s="25"/>
      <c r="BN555" s="25" t="str">
        <f t="shared" si="96"/>
        <v>ND</v>
      </c>
      <c r="BO555" s="25">
        <f t="shared" si="97"/>
        <v>0</v>
      </c>
      <c r="BP555" s="25"/>
      <c r="BQ555" s="25"/>
      <c r="BR555" s="25"/>
      <c r="BS555" s="25"/>
      <c r="BT555" s="25"/>
      <c r="BU555" s="25"/>
      <c r="BV555" s="25"/>
      <c r="BW555" s="25"/>
      <c r="BX555" s="25"/>
      <c r="BY555" s="26"/>
      <c r="BZ555" s="26"/>
      <c r="CA555" s="26"/>
      <c r="CB555" s="25"/>
      <c r="CC555" s="25"/>
      <c r="CD555" s="25"/>
      <c r="CE555" s="25"/>
      <c r="CF555" s="25"/>
      <c r="CG555" s="25"/>
      <c r="CH555" s="25"/>
      <c r="CI555" s="25"/>
      <c r="CJ555" s="25"/>
      <c r="CK555" s="25"/>
      <c r="CL555" s="27"/>
    </row>
    <row r="556" spans="1:90" ht="10.5" customHeight="1" hidden="1">
      <c r="A556" s="23" t="s">
        <v>153</v>
      </c>
      <c r="B556" s="49">
        <v>34821</v>
      </c>
      <c r="C556" s="49" t="s">
        <v>90</v>
      </c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5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 t="str">
        <f t="shared" si="96"/>
        <v>ND</v>
      </c>
      <c r="BO556" s="25">
        <f t="shared" si="97"/>
        <v>0</v>
      </c>
      <c r="BP556" s="25"/>
      <c r="BQ556" s="25"/>
      <c r="BR556" s="25"/>
      <c r="BS556" s="25"/>
      <c r="BT556" s="25"/>
      <c r="BU556" s="25"/>
      <c r="BV556" s="25"/>
      <c r="BW556" s="25"/>
      <c r="BX556" s="25"/>
      <c r="BY556" s="26"/>
      <c r="BZ556" s="26"/>
      <c r="CA556" s="26"/>
      <c r="CB556" s="25"/>
      <c r="CC556" s="25"/>
      <c r="CD556" s="25"/>
      <c r="CE556" s="25"/>
      <c r="CF556" s="25"/>
      <c r="CG556" s="25"/>
      <c r="CH556" s="25"/>
      <c r="CI556" s="25"/>
      <c r="CJ556" s="25"/>
      <c r="CK556" s="25"/>
      <c r="CL556" s="27"/>
    </row>
    <row r="557" spans="1:90" ht="10.5" customHeight="1" hidden="1">
      <c r="A557" s="23" t="s">
        <v>153</v>
      </c>
      <c r="B557" s="49">
        <v>34900</v>
      </c>
      <c r="C557" s="49" t="s">
        <v>90</v>
      </c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25"/>
      <c r="AY557" s="25"/>
      <c r="AZ557" s="25"/>
      <c r="BA557" s="25"/>
      <c r="BB557" s="25"/>
      <c r="BC557" s="25"/>
      <c r="BD557" s="25"/>
      <c r="BE557" s="25"/>
      <c r="BF557" s="25"/>
      <c r="BG557" s="25"/>
      <c r="BH557" s="25"/>
      <c r="BI557" s="25"/>
      <c r="BJ557" s="25"/>
      <c r="BK557" s="25"/>
      <c r="BL557" s="25"/>
      <c r="BM557" s="25"/>
      <c r="BN557" s="25" t="str">
        <f t="shared" si="96"/>
        <v>ND</v>
      </c>
      <c r="BO557" s="25">
        <f t="shared" si="97"/>
        <v>0</v>
      </c>
      <c r="BP557" s="25"/>
      <c r="BQ557" s="25"/>
      <c r="BR557" s="25"/>
      <c r="BS557" s="25"/>
      <c r="BT557" s="25"/>
      <c r="BU557" s="25"/>
      <c r="BV557" s="25"/>
      <c r="BW557" s="25"/>
      <c r="BX557" s="25"/>
      <c r="BY557" s="26"/>
      <c r="BZ557" s="26"/>
      <c r="CA557" s="26"/>
      <c r="CB557" s="25"/>
      <c r="CC557" s="25"/>
      <c r="CD557" s="25"/>
      <c r="CE557" s="25"/>
      <c r="CF557" s="25"/>
      <c r="CG557" s="25"/>
      <c r="CH557" s="25"/>
      <c r="CI557" s="25"/>
      <c r="CJ557" s="25"/>
      <c r="CK557" s="25"/>
      <c r="CL557" s="27"/>
    </row>
    <row r="558" spans="1:90" ht="10.5" customHeight="1" hidden="1">
      <c r="A558" s="23" t="s">
        <v>153</v>
      </c>
      <c r="B558" s="49">
        <v>35002</v>
      </c>
      <c r="C558" s="49" t="s">
        <v>90</v>
      </c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  <c r="AY558" s="25"/>
      <c r="AZ558" s="25"/>
      <c r="BA558" s="25"/>
      <c r="BB558" s="25"/>
      <c r="BC558" s="25"/>
      <c r="BD558" s="25"/>
      <c r="BE558" s="25"/>
      <c r="BF558" s="25"/>
      <c r="BG558" s="25"/>
      <c r="BH558" s="25"/>
      <c r="BI558" s="25"/>
      <c r="BJ558" s="25"/>
      <c r="BK558" s="25"/>
      <c r="BL558" s="25"/>
      <c r="BM558" s="25"/>
      <c r="BN558" s="25" t="str">
        <f t="shared" si="96"/>
        <v>ND</v>
      </c>
      <c r="BO558" s="25">
        <f t="shared" si="97"/>
        <v>0</v>
      </c>
      <c r="BP558" s="25"/>
      <c r="BQ558" s="25"/>
      <c r="BR558" s="25"/>
      <c r="BS558" s="25"/>
      <c r="BT558" s="25"/>
      <c r="BU558" s="25"/>
      <c r="BV558" s="25"/>
      <c r="BW558" s="25"/>
      <c r="BX558" s="25"/>
      <c r="BY558" s="26"/>
      <c r="BZ558" s="26"/>
      <c r="CA558" s="26"/>
      <c r="CB558" s="25"/>
      <c r="CC558" s="25"/>
      <c r="CD558" s="25"/>
      <c r="CE558" s="25"/>
      <c r="CF558" s="25"/>
      <c r="CG558" s="25"/>
      <c r="CH558" s="25"/>
      <c r="CI558" s="25"/>
      <c r="CJ558" s="25"/>
      <c r="CK558" s="25"/>
      <c r="CL558" s="27"/>
    </row>
    <row r="559" spans="1:90" ht="10.5" customHeight="1" hidden="1">
      <c r="A559" s="23" t="s">
        <v>153</v>
      </c>
      <c r="B559" s="49">
        <v>35180</v>
      </c>
      <c r="C559" s="49" t="s">
        <v>90</v>
      </c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  <c r="AY559" s="25"/>
      <c r="AZ559" s="25"/>
      <c r="BA559" s="25"/>
      <c r="BB559" s="25"/>
      <c r="BC559" s="25"/>
      <c r="BD559" s="25"/>
      <c r="BE559" s="25"/>
      <c r="BF559" s="25"/>
      <c r="BG559" s="25"/>
      <c r="BH559" s="25"/>
      <c r="BI559" s="25"/>
      <c r="BJ559" s="25"/>
      <c r="BK559" s="25"/>
      <c r="BL559" s="25"/>
      <c r="BM559" s="25"/>
      <c r="BN559" s="25" t="str">
        <f t="shared" si="96"/>
        <v>ND</v>
      </c>
      <c r="BO559" s="25">
        <f t="shared" si="97"/>
        <v>0</v>
      </c>
      <c r="BP559" s="25"/>
      <c r="BQ559" s="25"/>
      <c r="BR559" s="25"/>
      <c r="BS559" s="25"/>
      <c r="BT559" s="25"/>
      <c r="BU559" s="25"/>
      <c r="BV559" s="25"/>
      <c r="BW559" s="25"/>
      <c r="BX559" s="25"/>
      <c r="BY559" s="26"/>
      <c r="BZ559" s="26"/>
      <c r="CA559" s="26"/>
      <c r="CB559" s="25"/>
      <c r="CC559" s="25"/>
      <c r="CD559" s="25"/>
      <c r="CE559" s="25"/>
      <c r="CF559" s="25"/>
      <c r="CG559" s="25"/>
      <c r="CH559" s="25"/>
      <c r="CI559" s="25"/>
      <c r="CJ559" s="25"/>
      <c r="CK559" s="25"/>
      <c r="CL559" s="27"/>
    </row>
    <row r="560" spans="1:90" ht="10.5" customHeight="1" hidden="1">
      <c r="A560" s="23" t="s">
        <v>153</v>
      </c>
      <c r="B560" s="49">
        <v>35263</v>
      </c>
      <c r="C560" s="49" t="s">
        <v>90</v>
      </c>
      <c r="D560" s="25">
        <v>1.5</v>
      </c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>
        <v>0.5</v>
      </c>
      <c r="AU560" s="25"/>
      <c r="AV560" s="25"/>
      <c r="AW560" s="25"/>
      <c r="AX560" s="25"/>
      <c r="AY560" s="25"/>
      <c r="AZ560" s="25"/>
      <c r="BA560" s="25"/>
      <c r="BB560" s="25"/>
      <c r="BC560" s="25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>
        <f t="shared" si="96"/>
        <v>2</v>
      </c>
      <c r="BO560" s="25">
        <f t="shared" si="97"/>
        <v>2</v>
      </c>
      <c r="BP560" s="25"/>
      <c r="BQ560" s="25"/>
      <c r="BR560" s="25"/>
      <c r="BS560" s="25"/>
      <c r="BT560" s="25"/>
      <c r="BU560" s="25"/>
      <c r="BV560" s="25"/>
      <c r="BW560" s="25"/>
      <c r="BX560" s="25"/>
      <c r="BY560" s="26"/>
      <c r="BZ560" s="26"/>
      <c r="CA560" s="26"/>
      <c r="CB560" s="25"/>
      <c r="CC560" s="25"/>
      <c r="CD560" s="25"/>
      <c r="CE560" s="25"/>
      <c r="CF560" s="25"/>
      <c r="CG560" s="25"/>
      <c r="CH560" s="25"/>
      <c r="CI560" s="25"/>
      <c r="CJ560" s="25"/>
      <c r="CK560" s="25"/>
      <c r="CL560" s="27"/>
    </row>
    <row r="561" spans="1:90" ht="10.5" customHeight="1" hidden="1">
      <c r="A561" s="23" t="s">
        <v>153</v>
      </c>
      <c r="B561" s="49">
        <v>35362</v>
      </c>
      <c r="C561" s="49" t="s">
        <v>90</v>
      </c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  <c r="AY561" s="25"/>
      <c r="AZ561" s="25"/>
      <c r="BA561" s="25"/>
      <c r="BB561" s="25"/>
      <c r="BC561" s="25"/>
      <c r="BD561" s="25"/>
      <c r="BE561" s="25"/>
      <c r="BF561" s="25"/>
      <c r="BG561" s="25"/>
      <c r="BH561" s="25"/>
      <c r="BI561" s="25"/>
      <c r="BJ561" s="25"/>
      <c r="BK561" s="25">
        <v>2.3</v>
      </c>
      <c r="BL561" s="25"/>
      <c r="BM561" s="25"/>
      <c r="BN561" s="25">
        <f t="shared" si="96"/>
        <v>2.3</v>
      </c>
      <c r="BO561" s="25">
        <f t="shared" si="97"/>
        <v>1</v>
      </c>
      <c r="BP561" s="25"/>
      <c r="BQ561" s="25"/>
      <c r="BR561" s="25"/>
      <c r="BS561" s="25"/>
      <c r="BT561" s="25"/>
      <c r="BU561" s="25"/>
      <c r="BV561" s="25"/>
      <c r="BW561" s="25"/>
      <c r="BX561" s="25"/>
      <c r="BY561" s="26"/>
      <c r="BZ561" s="26"/>
      <c r="CA561" s="26"/>
      <c r="CB561" s="25"/>
      <c r="CC561" s="25"/>
      <c r="CD561" s="25"/>
      <c r="CE561" s="25"/>
      <c r="CF561" s="25"/>
      <c r="CG561" s="25"/>
      <c r="CH561" s="25"/>
      <c r="CI561" s="25"/>
      <c r="CJ561" s="25"/>
      <c r="CK561" s="25"/>
      <c r="CL561" s="27"/>
    </row>
    <row r="562" spans="1:90" ht="10.5" customHeight="1" hidden="1">
      <c r="A562" s="23" t="s">
        <v>153</v>
      </c>
      <c r="B562" s="49">
        <v>35535</v>
      </c>
      <c r="C562" s="49" t="s">
        <v>90</v>
      </c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  <c r="AY562" s="25"/>
      <c r="AZ562" s="25"/>
      <c r="BA562" s="25"/>
      <c r="BB562" s="25"/>
      <c r="BC562" s="25"/>
      <c r="BD562" s="25"/>
      <c r="BE562" s="25"/>
      <c r="BF562" s="25"/>
      <c r="BG562" s="25"/>
      <c r="BH562" s="25"/>
      <c r="BI562" s="25"/>
      <c r="BJ562" s="25"/>
      <c r="BK562" s="25"/>
      <c r="BL562" s="25"/>
      <c r="BM562" s="25"/>
      <c r="BN562" s="25" t="str">
        <f t="shared" si="96"/>
        <v>ND</v>
      </c>
      <c r="BO562" s="25">
        <f t="shared" si="97"/>
        <v>0</v>
      </c>
      <c r="BP562" s="25"/>
      <c r="BQ562" s="25"/>
      <c r="BR562" s="25"/>
      <c r="BS562" s="25"/>
      <c r="BT562" s="25"/>
      <c r="BU562" s="25"/>
      <c r="BV562" s="25"/>
      <c r="BW562" s="25"/>
      <c r="BX562" s="25"/>
      <c r="BY562" s="26"/>
      <c r="BZ562" s="26"/>
      <c r="CA562" s="26"/>
      <c r="CB562" s="25"/>
      <c r="CC562" s="25"/>
      <c r="CD562" s="25"/>
      <c r="CE562" s="25"/>
      <c r="CF562" s="25"/>
      <c r="CG562" s="25"/>
      <c r="CH562" s="25"/>
      <c r="CI562" s="25"/>
      <c r="CJ562" s="25"/>
      <c r="CK562" s="25"/>
      <c r="CL562" s="27"/>
    </row>
    <row r="563" spans="1:90" ht="10.5" customHeight="1" hidden="1">
      <c r="A563" s="23" t="s">
        <v>153</v>
      </c>
      <c r="B563" s="49">
        <v>35643</v>
      </c>
      <c r="C563" s="49" t="s">
        <v>92</v>
      </c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  <c r="AY563" s="25"/>
      <c r="AZ563" s="25"/>
      <c r="BA563" s="25"/>
      <c r="BB563" s="25"/>
      <c r="BC563" s="25"/>
      <c r="BD563" s="25"/>
      <c r="BE563" s="25"/>
      <c r="BF563" s="25"/>
      <c r="BG563" s="25"/>
      <c r="BH563" s="25"/>
      <c r="BI563" s="25"/>
      <c r="BJ563" s="25"/>
      <c r="BK563" s="25"/>
      <c r="BL563" s="25"/>
      <c r="BM563" s="25"/>
      <c r="BN563" s="25" t="str">
        <f t="shared" si="96"/>
        <v>ND</v>
      </c>
      <c r="BO563" s="25">
        <f t="shared" si="97"/>
        <v>0</v>
      </c>
      <c r="BP563" s="25"/>
      <c r="BQ563" s="25"/>
      <c r="BR563" s="25"/>
      <c r="BS563" s="25"/>
      <c r="BT563" s="25"/>
      <c r="BU563" s="25"/>
      <c r="BV563" s="25"/>
      <c r="BW563" s="25"/>
      <c r="BX563" s="25"/>
      <c r="BY563" s="26"/>
      <c r="BZ563" s="26"/>
      <c r="CA563" s="26"/>
      <c r="CB563" s="25"/>
      <c r="CC563" s="25"/>
      <c r="CD563" s="25"/>
      <c r="CE563" s="25"/>
      <c r="CF563" s="25"/>
      <c r="CG563" s="25"/>
      <c r="CH563" s="25"/>
      <c r="CI563" s="25"/>
      <c r="CJ563" s="25"/>
      <c r="CK563" s="25"/>
      <c r="CL563" s="27"/>
    </row>
    <row r="564" spans="1:90" ht="10.5" customHeight="1" hidden="1">
      <c r="A564" s="23" t="s">
        <v>153</v>
      </c>
      <c r="B564" s="49">
        <v>35725</v>
      </c>
      <c r="C564" s="49" t="s">
        <v>92</v>
      </c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5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 t="str">
        <f t="shared" si="96"/>
        <v>ND</v>
      </c>
      <c r="BO564" s="25">
        <f t="shared" si="97"/>
        <v>0</v>
      </c>
      <c r="BP564" s="25"/>
      <c r="BQ564" s="25"/>
      <c r="BR564" s="25"/>
      <c r="BS564" s="25"/>
      <c r="BT564" s="25"/>
      <c r="BU564" s="25"/>
      <c r="BV564" s="25"/>
      <c r="BW564" s="25"/>
      <c r="BX564" s="25"/>
      <c r="BY564" s="26"/>
      <c r="BZ564" s="26"/>
      <c r="CA564" s="26"/>
      <c r="CB564" s="25"/>
      <c r="CC564" s="25"/>
      <c r="CD564" s="25"/>
      <c r="CE564" s="25"/>
      <c r="CF564" s="25"/>
      <c r="CG564" s="25"/>
      <c r="CH564" s="25"/>
      <c r="CI564" s="25"/>
      <c r="CJ564" s="25"/>
      <c r="CK564" s="25"/>
      <c r="CL564" s="27"/>
    </row>
    <row r="565" spans="1:90" ht="10.5" customHeight="1" hidden="1">
      <c r="A565" s="23" t="s">
        <v>153</v>
      </c>
      <c r="B565" s="49">
        <v>35949</v>
      </c>
      <c r="C565" s="49" t="s">
        <v>90</v>
      </c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  <c r="AY565" s="25"/>
      <c r="AZ565" s="25"/>
      <c r="BA565" s="25"/>
      <c r="BB565" s="25"/>
      <c r="BC565" s="25"/>
      <c r="BD565" s="25"/>
      <c r="BE565" s="25"/>
      <c r="BF565" s="25"/>
      <c r="BG565" s="25"/>
      <c r="BH565" s="25"/>
      <c r="BI565" s="25"/>
      <c r="BJ565" s="25"/>
      <c r="BK565" s="25"/>
      <c r="BL565" s="25"/>
      <c r="BM565" s="25"/>
      <c r="BN565" s="25" t="str">
        <f t="shared" si="96"/>
        <v>ND</v>
      </c>
      <c r="BO565" s="25">
        <f t="shared" si="97"/>
        <v>0</v>
      </c>
      <c r="BP565" s="25"/>
      <c r="BQ565" s="25"/>
      <c r="BR565" s="25"/>
      <c r="BS565" s="25"/>
      <c r="BT565" s="25"/>
      <c r="BU565" s="25"/>
      <c r="BV565" s="25"/>
      <c r="BW565" s="25"/>
      <c r="BX565" s="25"/>
      <c r="BY565" s="26"/>
      <c r="BZ565" s="26"/>
      <c r="CA565" s="26"/>
      <c r="CB565" s="25"/>
      <c r="CC565" s="25"/>
      <c r="CD565" s="25"/>
      <c r="CE565" s="25"/>
      <c r="CF565" s="25"/>
      <c r="CG565" s="25"/>
      <c r="CH565" s="25"/>
      <c r="CI565" s="25"/>
      <c r="CJ565" s="25"/>
      <c r="CK565" s="25"/>
      <c r="CL565" s="27"/>
    </row>
    <row r="566" spans="1:90" ht="10.5" customHeight="1" hidden="1">
      <c r="A566" s="23" t="s">
        <v>153</v>
      </c>
      <c r="B566" s="49">
        <v>36123</v>
      </c>
      <c r="C566" s="49" t="s">
        <v>94</v>
      </c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  <c r="AY566" s="25"/>
      <c r="AZ566" s="25"/>
      <c r="BA566" s="25"/>
      <c r="BB566" s="25"/>
      <c r="BC566" s="25"/>
      <c r="BD566" s="25"/>
      <c r="BE566" s="25"/>
      <c r="BF566" s="25"/>
      <c r="BG566" s="25"/>
      <c r="BH566" s="25"/>
      <c r="BI566" s="25"/>
      <c r="BJ566" s="25"/>
      <c r="BK566" s="25"/>
      <c r="BL566" s="25"/>
      <c r="BM566" s="25"/>
      <c r="BN566" s="25" t="str">
        <f t="shared" si="96"/>
        <v>ND</v>
      </c>
      <c r="BO566" s="25">
        <f t="shared" si="97"/>
        <v>0</v>
      </c>
      <c r="BP566" s="25"/>
      <c r="BQ566" s="25"/>
      <c r="BR566" s="25"/>
      <c r="BS566" s="25"/>
      <c r="BT566" s="25"/>
      <c r="BU566" s="25"/>
      <c r="BV566" s="25"/>
      <c r="BW566" s="25"/>
      <c r="BX566" s="25"/>
      <c r="BY566" s="26"/>
      <c r="BZ566" s="26"/>
      <c r="CA566" s="26"/>
      <c r="CB566" s="25"/>
      <c r="CC566" s="25"/>
      <c r="CD566" s="25"/>
      <c r="CE566" s="25"/>
      <c r="CF566" s="25"/>
      <c r="CG566" s="25"/>
      <c r="CH566" s="25"/>
      <c r="CI566" s="25"/>
      <c r="CJ566" s="25"/>
      <c r="CK566" s="25"/>
      <c r="CL566" s="27"/>
    </row>
    <row r="567" spans="1:90" ht="10.5" customHeight="1">
      <c r="A567" s="23" t="s">
        <v>153</v>
      </c>
      <c r="B567" s="49">
        <v>36395</v>
      </c>
      <c r="C567" s="49" t="s">
        <v>112</v>
      </c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  <c r="AY567" s="25"/>
      <c r="AZ567" s="25"/>
      <c r="BA567" s="25"/>
      <c r="BB567" s="25"/>
      <c r="BC567" s="25"/>
      <c r="BD567" s="25"/>
      <c r="BE567" s="25"/>
      <c r="BF567" s="25"/>
      <c r="BG567" s="25"/>
      <c r="BH567" s="25"/>
      <c r="BI567" s="25"/>
      <c r="BJ567" s="25"/>
      <c r="BK567" s="25"/>
      <c r="BL567" s="25"/>
      <c r="BM567" s="25"/>
      <c r="BN567" s="25" t="str">
        <f>IF(COUNTA(A567)=1,IF(SUM(D567:BM567)=0,"ND",SUM(D567:BM567))," ")</f>
        <v>ND</v>
      </c>
      <c r="BO567" s="25">
        <f>COUNTA(D567:BM567)</f>
        <v>0</v>
      </c>
      <c r="BP567" s="25"/>
      <c r="BQ567" s="25"/>
      <c r="BR567" s="25"/>
      <c r="BS567" s="25"/>
      <c r="BT567" s="25"/>
      <c r="BU567" s="25"/>
      <c r="BV567" s="25"/>
      <c r="BW567" s="25"/>
      <c r="BX567" s="25"/>
      <c r="BY567" s="26"/>
      <c r="BZ567" s="26"/>
      <c r="CA567" s="26"/>
      <c r="CB567" s="25"/>
      <c r="CC567" s="25"/>
      <c r="CD567" s="25"/>
      <c r="CE567" s="25"/>
      <c r="CF567" s="25"/>
      <c r="CG567" s="25"/>
      <c r="CH567" s="25"/>
      <c r="CI567" s="25"/>
      <c r="CJ567" s="25"/>
      <c r="CK567" s="25"/>
      <c r="CL567" s="27"/>
    </row>
    <row r="568" spans="1:90" ht="10.5" customHeight="1">
      <c r="A568" s="23" t="s">
        <v>153</v>
      </c>
      <c r="B568" s="49">
        <v>36472</v>
      </c>
      <c r="C568" s="49" t="s">
        <v>112</v>
      </c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  <c r="AY568" s="25"/>
      <c r="AZ568" s="25"/>
      <c r="BA568" s="25"/>
      <c r="BB568" s="25"/>
      <c r="BC568" s="25"/>
      <c r="BD568" s="25"/>
      <c r="BE568" s="25"/>
      <c r="BF568" s="25"/>
      <c r="BG568" s="25"/>
      <c r="BH568" s="25"/>
      <c r="BI568" s="25"/>
      <c r="BJ568" s="25"/>
      <c r="BK568" s="25"/>
      <c r="BL568" s="25"/>
      <c r="BM568" s="25"/>
      <c r="BN568" s="25" t="str">
        <f>IF(COUNTA(A568)=1,IF(SUM(D568:BM568)=0,"ND",SUM(D568:BM568))," ")</f>
        <v>ND</v>
      </c>
      <c r="BO568" s="25">
        <f>COUNTA(D568:BM568)</f>
        <v>0</v>
      </c>
      <c r="BP568" s="25"/>
      <c r="BQ568" s="25"/>
      <c r="BR568" s="25"/>
      <c r="BS568" s="25"/>
      <c r="BT568" s="25"/>
      <c r="BU568" s="25"/>
      <c r="BV568" s="25"/>
      <c r="BW568" s="25"/>
      <c r="BX568" s="25"/>
      <c r="BY568" s="26"/>
      <c r="BZ568" s="26"/>
      <c r="CA568" s="26"/>
      <c r="CB568" s="25"/>
      <c r="CC568" s="25"/>
      <c r="CD568" s="25"/>
      <c r="CE568" s="25"/>
      <c r="CF568" s="25"/>
      <c r="CG568" s="25"/>
      <c r="CH568" s="25"/>
      <c r="CI568" s="25"/>
      <c r="CJ568" s="25"/>
      <c r="CK568" s="25"/>
      <c r="CL568" s="27"/>
    </row>
    <row r="569" spans="1:90" ht="10.5" customHeight="1">
      <c r="A569" s="23" t="s">
        <v>153</v>
      </c>
      <c r="B569" s="49">
        <v>36622</v>
      </c>
      <c r="C569" s="49" t="s">
        <v>112</v>
      </c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  <c r="AY569" s="25"/>
      <c r="AZ569" s="25"/>
      <c r="BA569" s="25"/>
      <c r="BB569" s="25"/>
      <c r="BC569" s="25"/>
      <c r="BD569" s="25"/>
      <c r="BE569" s="25"/>
      <c r="BF569" s="25"/>
      <c r="BG569" s="25"/>
      <c r="BH569" s="25"/>
      <c r="BI569" s="25"/>
      <c r="BJ569" s="25"/>
      <c r="BK569" s="25"/>
      <c r="BL569" s="25"/>
      <c r="BM569" s="25"/>
      <c r="BN569" s="25" t="str">
        <f>IF(COUNTA(A569)=1,IF(SUM(D569:BM569)=0,"ND",SUM(D569:BM569))," ")</f>
        <v>ND</v>
      </c>
      <c r="BO569" s="25">
        <f>COUNTA(D569:BM569)</f>
        <v>0</v>
      </c>
      <c r="BP569" s="25"/>
      <c r="BQ569" s="25"/>
      <c r="BR569" s="25"/>
      <c r="BS569" s="25"/>
      <c r="BT569" s="25"/>
      <c r="BU569" s="25"/>
      <c r="BV569" s="25"/>
      <c r="BW569" s="25"/>
      <c r="BX569" s="25"/>
      <c r="BY569" s="26"/>
      <c r="BZ569" s="26"/>
      <c r="CA569" s="26"/>
      <c r="CB569" s="25"/>
      <c r="CC569" s="25"/>
      <c r="CD569" s="25"/>
      <c r="CE569" s="25"/>
      <c r="CF569" s="25"/>
      <c r="CG569" s="25"/>
      <c r="CH569" s="25"/>
      <c r="CI569" s="25"/>
      <c r="CJ569" s="25"/>
      <c r="CK569" s="25"/>
      <c r="CL569" s="27"/>
    </row>
    <row r="570" spans="1:90" ht="10.5" customHeight="1">
      <c r="A570" s="23" t="s">
        <v>153</v>
      </c>
      <c r="B570" s="49">
        <v>36767</v>
      </c>
      <c r="C570" s="49" t="s">
        <v>112</v>
      </c>
      <c r="D570" s="25">
        <v>31</v>
      </c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  <c r="AY570" s="25"/>
      <c r="AZ570" s="25"/>
      <c r="BA570" s="25"/>
      <c r="BB570" s="25"/>
      <c r="BC570" s="25"/>
      <c r="BD570" s="25"/>
      <c r="BE570" s="25"/>
      <c r="BF570" s="25"/>
      <c r="BG570" s="25"/>
      <c r="BH570" s="25"/>
      <c r="BI570" s="25"/>
      <c r="BJ570" s="25"/>
      <c r="BK570" s="25"/>
      <c r="BL570" s="25"/>
      <c r="BM570" s="25"/>
      <c r="BN570" s="25">
        <f>IF(COUNTA(A570)=1,IF(SUM(D570:BM570)=0,"ND",SUM(D570:BM570))," ")</f>
        <v>31</v>
      </c>
      <c r="BO570" s="25">
        <f>COUNTA(D570:BM570)</f>
        <v>1</v>
      </c>
      <c r="BP570" s="25"/>
      <c r="BQ570" s="25"/>
      <c r="BR570" s="25"/>
      <c r="BS570" s="25"/>
      <c r="BT570" s="25"/>
      <c r="BU570" s="25"/>
      <c r="BV570" s="25"/>
      <c r="BW570" s="25"/>
      <c r="BX570" s="25"/>
      <c r="BY570" s="26"/>
      <c r="BZ570" s="26"/>
      <c r="CA570" s="26"/>
      <c r="CB570" s="25"/>
      <c r="CC570" s="25"/>
      <c r="CD570" s="25"/>
      <c r="CE570" s="25"/>
      <c r="CF570" s="25"/>
      <c r="CG570" s="25"/>
      <c r="CH570" s="25"/>
      <c r="CI570" s="25"/>
      <c r="CJ570" s="25"/>
      <c r="CK570" s="25"/>
      <c r="CL570" s="27"/>
    </row>
    <row r="571" spans="1:90" ht="10.5" customHeight="1">
      <c r="A571" s="23" t="s">
        <v>153</v>
      </c>
      <c r="B571" s="49">
        <v>36822</v>
      </c>
      <c r="C571" s="49" t="s">
        <v>112</v>
      </c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 t="str">
        <f>IF(COUNTA(A571)=1,IF(SUM(D571:BM571)=0,"ND",SUM(D571:BM571))," ")</f>
        <v>ND</v>
      </c>
      <c r="BO571" s="25">
        <f>COUNTA(D571:BM571)</f>
        <v>0</v>
      </c>
      <c r="BP571" s="25"/>
      <c r="BQ571" s="25"/>
      <c r="BR571" s="25"/>
      <c r="BS571" s="25"/>
      <c r="BT571" s="25"/>
      <c r="BU571" s="25"/>
      <c r="BV571" s="25"/>
      <c r="BW571" s="25"/>
      <c r="BX571" s="25"/>
      <c r="BY571" s="26"/>
      <c r="BZ571" s="26"/>
      <c r="CA571" s="26"/>
      <c r="CB571" s="25"/>
      <c r="CC571" s="25"/>
      <c r="CD571" s="25"/>
      <c r="CE571" s="25"/>
      <c r="CF571" s="25"/>
      <c r="CG571" s="25"/>
      <c r="CH571" s="25"/>
      <c r="CI571" s="25"/>
      <c r="CJ571" s="25"/>
      <c r="CK571" s="25"/>
      <c r="CL571" s="27"/>
    </row>
    <row r="572" spans="1:90" ht="10.5" customHeight="1">
      <c r="A572" s="57"/>
      <c r="B572" s="49"/>
      <c r="C572" s="4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25"/>
      <c r="BO572" s="25"/>
      <c r="BP572" s="19"/>
      <c r="BQ572" s="19"/>
      <c r="BR572" s="19"/>
      <c r="BS572" s="19"/>
      <c r="BT572" s="19"/>
      <c r="BU572" s="19"/>
      <c r="BV572" s="19"/>
      <c r="BW572" s="19"/>
      <c r="BX572" s="19"/>
      <c r="BY572" s="26" t="str">
        <f>IF(COUNTA(BZ572:CA572)=2,BZ572-CA572," ")</f>
        <v> </v>
      </c>
      <c r="BZ572" s="26" t="str">
        <f>IF(COUNTA(CA572)=1,727," ")</f>
        <v> </v>
      </c>
      <c r="CA572" s="26"/>
      <c r="CB572" s="25"/>
      <c r="CC572" s="25"/>
      <c r="CD572" s="25"/>
      <c r="CE572" s="25"/>
      <c r="CF572" s="25"/>
      <c r="CG572" s="25"/>
      <c r="CH572" s="25"/>
      <c r="CI572" s="25"/>
      <c r="CJ572" s="25"/>
      <c r="CK572" s="25"/>
      <c r="CL572" s="27"/>
    </row>
    <row r="573" spans="1:90" ht="10.5" customHeight="1" hidden="1">
      <c r="A573" s="23" t="s">
        <v>155</v>
      </c>
      <c r="B573" s="49" t="s">
        <v>154</v>
      </c>
      <c r="C573" s="49" t="s">
        <v>96</v>
      </c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  <c r="AY573" s="25"/>
      <c r="AZ573" s="25"/>
      <c r="BA573" s="25"/>
      <c r="BB573" s="25"/>
      <c r="BC573" s="25"/>
      <c r="BD573" s="25"/>
      <c r="BE573" s="25"/>
      <c r="BF573" s="25"/>
      <c r="BG573" s="25"/>
      <c r="BH573" s="25"/>
      <c r="BI573" s="25"/>
      <c r="BJ573" s="25"/>
      <c r="BK573" s="25"/>
      <c r="BL573" s="25"/>
      <c r="BM573" s="25"/>
      <c r="BN573" s="25"/>
      <c r="BO573" s="25"/>
      <c r="BP573" s="25"/>
      <c r="BQ573" s="25"/>
      <c r="BR573" s="25"/>
      <c r="BS573" s="25"/>
      <c r="BT573" s="25"/>
      <c r="BU573" s="25"/>
      <c r="BV573" s="25"/>
      <c r="BW573" s="25"/>
      <c r="BX573" s="25"/>
      <c r="BY573" s="26"/>
      <c r="BZ573" s="26"/>
      <c r="CA573" s="26"/>
      <c r="CB573" s="25"/>
      <c r="CC573" s="25"/>
      <c r="CD573" s="25"/>
      <c r="CE573" s="25"/>
      <c r="CF573" s="25"/>
      <c r="CG573" s="25"/>
      <c r="CH573" s="25"/>
      <c r="CI573" s="25"/>
      <c r="CJ573" s="25"/>
      <c r="CK573" s="25"/>
      <c r="CL573" s="27"/>
    </row>
    <row r="574" spans="1:90" ht="10.5" customHeight="1" hidden="1">
      <c r="A574" s="23" t="s">
        <v>155</v>
      </c>
      <c r="B574" s="49">
        <v>34176</v>
      </c>
      <c r="C574" s="49" t="s">
        <v>96</v>
      </c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  <c r="AY574" s="25"/>
      <c r="AZ574" s="25"/>
      <c r="BA574" s="25"/>
      <c r="BB574" s="25"/>
      <c r="BC574" s="25"/>
      <c r="BD574" s="25"/>
      <c r="BE574" s="25"/>
      <c r="BF574" s="25"/>
      <c r="BG574" s="25"/>
      <c r="BH574" s="25"/>
      <c r="BI574" s="25"/>
      <c r="BJ574" s="25"/>
      <c r="BK574" s="25"/>
      <c r="BL574" s="25"/>
      <c r="BM574" s="25"/>
      <c r="BN574" s="25" t="str">
        <f aca="true" t="shared" si="98" ref="BN574:BN588">IF(COUNTA(A574)=1,IF(SUM(D574:BM574)=0,"ND",SUM(D574:BM574))," ")</f>
        <v>ND</v>
      </c>
      <c r="BO574" s="25">
        <f aca="true" t="shared" si="99" ref="BO574:BO588">COUNTA(D574:BM574)</f>
        <v>0</v>
      </c>
      <c r="BP574" s="25" t="s">
        <v>91</v>
      </c>
      <c r="BQ574" s="25">
        <v>4.7</v>
      </c>
      <c r="BR574" s="25" t="s">
        <v>91</v>
      </c>
      <c r="BS574" s="25">
        <v>6</v>
      </c>
      <c r="BT574" s="25">
        <v>0.022</v>
      </c>
      <c r="BU574" s="25" t="s">
        <v>91</v>
      </c>
      <c r="BV574" s="25" t="s">
        <v>91</v>
      </c>
      <c r="BW574" s="25" t="s">
        <v>91</v>
      </c>
      <c r="BX574" s="25">
        <v>0.027</v>
      </c>
      <c r="BY574" s="26"/>
      <c r="BZ574" s="26"/>
      <c r="CA574" s="26"/>
      <c r="CB574" s="25"/>
      <c r="CC574" s="25"/>
      <c r="CD574" s="25"/>
      <c r="CE574" s="25"/>
      <c r="CF574" s="25"/>
      <c r="CG574" s="25"/>
      <c r="CH574" s="25"/>
      <c r="CI574" s="25"/>
      <c r="CJ574" s="25"/>
      <c r="CK574" s="25"/>
      <c r="CL574" s="27"/>
    </row>
    <row r="575" spans="1:90" ht="10.5" customHeight="1" hidden="1">
      <c r="A575" s="23" t="s">
        <v>155</v>
      </c>
      <c r="B575" s="49">
        <v>34437</v>
      </c>
      <c r="C575" s="49" t="s">
        <v>90</v>
      </c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  <c r="AY575" s="25"/>
      <c r="AZ575" s="25"/>
      <c r="BA575" s="25"/>
      <c r="BB575" s="25"/>
      <c r="BC575" s="25"/>
      <c r="BD575" s="25"/>
      <c r="BE575" s="25"/>
      <c r="BF575" s="25"/>
      <c r="BG575" s="25"/>
      <c r="BH575" s="25"/>
      <c r="BI575" s="25"/>
      <c r="BJ575" s="25"/>
      <c r="BK575" s="25"/>
      <c r="BL575" s="25"/>
      <c r="BM575" s="25"/>
      <c r="BN575" s="25" t="str">
        <f t="shared" si="98"/>
        <v>ND</v>
      </c>
      <c r="BO575" s="25">
        <f t="shared" si="99"/>
        <v>0</v>
      </c>
      <c r="BP575" s="25"/>
      <c r="BQ575" s="25"/>
      <c r="BR575" s="25"/>
      <c r="BS575" s="25"/>
      <c r="BT575" s="25"/>
      <c r="BU575" s="25"/>
      <c r="BV575" s="25"/>
      <c r="BW575" s="25"/>
      <c r="BX575" s="25"/>
      <c r="BY575" s="26"/>
      <c r="BZ575" s="26"/>
      <c r="CA575" s="26"/>
      <c r="CB575" s="25"/>
      <c r="CC575" s="25"/>
      <c r="CD575" s="25"/>
      <c r="CE575" s="25"/>
      <c r="CF575" s="25"/>
      <c r="CG575" s="25"/>
      <c r="CH575" s="25"/>
      <c r="CI575" s="25"/>
      <c r="CJ575" s="25"/>
      <c r="CK575" s="25"/>
      <c r="CL575" s="27"/>
    </row>
    <row r="576" spans="1:90" ht="10.5" customHeight="1" hidden="1">
      <c r="A576" s="23" t="s">
        <v>155</v>
      </c>
      <c r="B576" s="49">
        <v>34535</v>
      </c>
      <c r="C576" s="49" t="s">
        <v>90</v>
      </c>
      <c r="D576" s="25">
        <v>9.2</v>
      </c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>
        <v>26</v>
      </c>
      <c r="AR576" s="25"/>
      <c r="AS576" s="25"/>
      <c r="AT576" s="25"/>
      <c r="AU576" s="25"/>
      <c r="AV576" s="25"/>
      <c r="AW576" s="25"/>
      <c r="AX576" s="25"/>
      <c r="AY576" s="25"/>
      <c r="AZ576" s="25">
        <v>21</v>
      </c>
      <c r="BA576" s="25"/>
      <c r="BB576" s="25"/>
      <c r="BC576" s="25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>
        <f t="shared" si="98"/>
        <v>56.2</v>
      </c>
      <c r="BO576" s="25">
        <f t="shared" si="99"/>
        <v>3</v>
      </c>
      <c r="BP576" s="25" t="s">
        <v>91</v>
      </c>
      <c r="BQ576" s="25" t="s">
        <v>91</v>
      </c>
      <c r="BR576" s="25" t="s">
        <v>91</v>
      </c>
      <c r="BS576" s="25">
        <v>12.9</v>
      </c>
      <c r="BT576" s="25" t="s">
        <v>91</v>
      </c>
      <c r="BU576" s="25" t="s">
        <v>91</v>
      </c>
      <c r="BV576" s="25" t="s">
        <v>91</v>
      </c>
      <c r="BW576" s="25" t="s">
        <v>91</v>
      </c>
      <c r="BX576" s="25" t="s">
        <v>91</v>
      </c>
      <c r="BY576" s="26"/>
      <c r="BZ576" s="26"/>
      <c r="CA576" s="26"/>
      <c r="CB576" s="25"/>
      <c r="CC576" s="25"/>
      <c r="CD576" s="25"/>
      <c r="CE576" s="25"/>
      <c r="CF576" s="25"/>
      <c r="CG576" s="25"/>
      <c r="CH576" s="25"/>
      <c r="CI576" s="25"/>
      <c r="CJ576" s="25"/>
      <c r="CK576" s="25"/>
      <c r="CL576" s="27"/>
    </row>
    <row r="577" spans="1:90" ht="10.5" customHeight="1" hidden="1">
      <c r="A577" s="23" t="s">
        <v>155</v>
      </c>
      <c r="B577" s="49">
        <v>34634</v>
      </c>
      <c r="C577" s="49" t="s">
        <v>90</v>
      </c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  <c r="AY577" s="25"/>
      <c r="AZ577" s="25"/>
      <c r="BA577" s="25"/>
      <c r="BB577" s="25"/>
      <c r="BC577" s="25"/>
      <c r="BD577" s="25"/>
      <c r="BE577" s="25"/>
      <c r="BF577" s="25"/>
      <c r="BG577" s="25"/>
      <c r="BH577" s="25"/>
      <c r="BI577" s="25"/>
      <c r="BJ577" s="25"/>
      <c r="BK577" s="25"/>
      <c r="BL577" s="25"/>
      <c r="BM577" s="25"/>
      <c r="BN577" s="25" t="str">
        <f t="shared" si="98"/>
        <v>ND</v>
      </c>
      <c r="BO577" s="25">
        <f t="shared" si="99"/>
        <v>0</v>
      </c>
      <c r="BP577" s="25"/>
      <c r="BQ577" s="25"/>
      <c r="BR577" s="25"/>
      <c r="BS577" s="25"/>
      <c r="BT577" s="25"/>
      <c r="BU577" s="25"/>
      <c r="BV577" s="25"/>
      <c r="BW577" s="25"/>
      <c r="BX577" s="25"/>
      <c r="BY577" s="26"/>
      <c r="BZ577" s="26"/>
      <c r="CA577" s="26"/>
      <c r="CB577" s="25"/>
      <c r="CC577" s="25"/>
      <c r="CD577" s="25"/>
      <c r="CE577" s="25"/>
      <c r="CF577" s="25"/>
      <c r="CG577" s="25"/>
      <c r="CH577" s="25"/>
      <c r="CI577" s="25"/>
      <c r="CJ577" s="25"/>
      <c r="CK577" s="25"/>
      <c r="CL577" s="27"/>
    </row>
    <row r="578" spans="1:90" ht="10.5" customHeight="1" hidden="1">
      <c r="A578" s="23" t="s">
        <v>155</v>
      </c>
      <c r="B578" s="49">
        <v>34821</v>
      </c>
      <c r="C578" s="49" t="s">
        <v>90</v>
      </c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  <c r="AY578" s="25"/>
      <c r="AZ578" s="25"/>
      <c r="BA578" s="25"/>
      <c r="BB578" s="25"/>
      <c r="BC578" s="25"/>
      <c r="BD578" s="25"/>
      <c r="BE578" s="25"/>
      <c r="BF578" s="25"/>
      <c r="BG578" s="25"/>
      <c r="BH578" s="25"/>
      <c r="BI578" s="25"/>
      <c r="BJ578" s="25"/>
      <c r="BK578" s="25"/>
      <c r="BL578" s="25"/>
      <c r="BM578" s="25"/>
      <c r="BN578" s="25" t="str">
        <f t="shared" si="98"/>
        <v>ND</v>
      </c>
      <c r="BO578" s="25">
        <f t="shared" si="99"/>
        <v>0</v>
      </c>
      <c r="BP578" s="25"/>
      <c r="BQ578" s="25"/>
      <c r="BR578" s="25"/>
      <c r="BS578" s="25"/>
      <c r="BT578" s="25"/>
      <c r="BU578" s="25"/>
      <c r="BV578" s="25"/>
      <c r="BW578" s="25"/>
      <c r="BX578" s="25"/>
      <c r="BY578" s="26"/>
      <c r="BZ578" s="26"/>
      <c r="CA578" s="26"/>
      <c r="CB578" s="25"/>
      <c r="CC578" s="25"/>
      <c r="CD578" s="25"/>
      <c r="CE578" s="25"/>
      <c r="CF578" s="25"/>
      <c r="CG578" s="25"/>
      <c r="CH578" s="25"/>
      <c r="CI578" s="25"/>
      <c r="CJ578" s="25"/>
      <c r="CK578" s="25"/>
      <c r="CL578" s="27"/>
    </row>
    <row r="579" spans="1:90" ht="10.5" customHeight="1" hidden="1">
      <c r="A579" s="23" t="s">
        <v>155</v>
      </c>
      <c r="B579" s="49">
        <v>34900</v>
      </c>
      <c r="C579" s="49" t="s">
        <v>90</v>
      </c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  <c r="AY579" s="25"/>
      <c r="AZ579" s="25"/>
      <c r="BA579" s="25"/>
      <c r="BB579" s="25"/>
      <c r="BC579" s="25"/>
      <c r="BD579" s="25"/>
      <c r="BE579" s="25"/>
      <c r="BF579" s="25"/>
      <c r="BG579" s="25"/>
      <c r="BH579" s="25"/>
      <c r="BI579" s="25"/>
      <c r="BJ579" s="25"/>
      <c r="BK579" s="25"/>
      <c r="BL579" s="25"/>
      <c r="BM579" s="25"/>
      <c r="BN579" s="25" t="str">
        <f t="shared" si="98"/>
        <v>ND</v>
      </c>
      <c r="BO579" s="25">
        <f t="shared" si="99"/>
        <v>0</v>
      </c>
      <c r="BP579" s="25" t="s">
        <v>91</v>
      </c>
      <c r="BQ579" s="25" t="s">
        <v>91</v>
      </c>
      <c r="BR579" s="25" t="s">
        <v>91</v>
      </c>
      <c r="BS579" s="25" t="s">
        <v>91</v>
      </c>
      <c r="BT579" s="25" t="s">
        <v>91</v>
      </c>
      <c r="BU579" s="25" t="s">
        <v>91</v>
      </c>
      <c r="BV579" s="25" t="s">
        <v>91</v>
      </c>
      <c r="BW579" s="25" t="s">
        <v>91</v>
      </c>
      <c r="BX579" s="25" t="s">
        <v>91</v>
      </c>
      <c r="BY579" s="26"/>
      <c r="BZ579" s="26"/>
      <c r="CA579" s="26"/>
      <c r="CB579" s="25"/>
      <c r="CC579" s="25"/>
      <c r="CD579" s="25"/>
      <c r="CE579" s="25"/>
      <c r="CF579" s="25"/>
      <c r="CG579" s="25"/>
      <c r="CH579" s="25"/>
      <c r="CI579" s="25"/>
      <c r="CJ579" s="25"/>
      <c r="CK579" s="25"/>
      <c r="CL579" s="27"/>
    </row>
    <row r="580" spans="1:90" ht="10.5" customHeight="1" hidden="1">
      <c r="A580" s="23" t="s">
        <v>155</v>
      </c>
      <c r="B580" s="49">
        <v>35002</v>
      </c>
      <c r="C580" s="49" t="s">
        <v>90</v>
      </c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  <c r="AY580" s="25"/>
      <c r="AZ580" s="25"/>
      <c r="BA580" s="25"/>
      <c r="BB580" s="25"/>
      <c r="BC580" s="25"/>
      <c r="BD580" s="25"/>
      <c r="BE580" s="25">
        <v>3.6</v>
      </c>
      <c r="BF580" s="25"/>
      <c r="BG580" s="25"/>
      <c r="BH580" s="25"/>
      <c r="BI580" s="25"/>
      <c r="BJ580" s="25"/>
      <c r="BK580" s="25"/>
      <c r="BL580" s="25"/>
      <c r="BM580" s="25"/>
      <c r="BN580" s="25">
        <f t="shared" si="98"/>
        <v>3.6</v>
      </c>
      <c r="BO580" s="25">
        <f t="shared" si="99"/>
        <v>1</v>
      </c>
      <c r="BP580" s="25"/>
      <c r="BQ580" s="25"/>
      <c r="BR580" s="25"/>
      <c r="BS580" s="25"/>
      <c r="BT580" s="25"/>
      <c r="BU580" s="25"/>
      <c r="BV580" s="25"/>
      <c r="BW580" s="25"/>
      <c r="BX580" s="25"/>
      <c r="BY580" s="26"/>
      <c r="BZ580" s="26"/>
      <c r="CA580" s="26"/>
      <c r="CB580" s="25"/>
      <c r="CC580" s="25"/>
      <c r="CD580" s="25"/>
      <c r="CE580" s="25"/>
      <c r="CF580" s="25"/>
      <c r="CG580" s="25"/>
      <c r="CH580" s="25"/>
      <c r="CI580" s="25"/>
      <c r="CJ580" s="25"/>
      <c r="CK580" s="25"/>
      <c r="CL580" s="27"/>
    </row>
    <row r="581" spans="1:90" ht="10.5" customHeight="1" hidden="1">
      <c r="A581" s="23" t="s">
        <v>155</v>
      </c>
      <c r="B581" s="49">
        <v>35180</v>
      </c>
      <c r="C581" s="49" t="s">
        <v>90</v>
      </c>
      <c r="D581" s="25">
        <v>5.1</v>
      </c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  <c r="AY581" s="25"/>
      <c r="AZ581" s="25"/>
      <c r="BA581" s="25"/>
      <c r="BB581" s="25"/>
      <c r="BC581" s="25"/>
      <c r="BD581" s="25"/>
      <c r="BE581" s="25"/>
      <c r="BF581" s="25"/>
      <c r="BG581" s="25"/>
      <c r="BH581" s="25"/>
      <c r="BI581" s="25"/>
      <c r="BJ581" s="25"/>
      <c r="BK581" s="25"/>
      <c r="BL581" s="25"/>
      <c r="BM581" s="25"/>
      <c r="BN581" s="25">
        <f t="shared" si="98"/>
        <v>5.1</v>
      </c>
      <c r="BO581" s="25">
        <f t="shared" si="99"/>
        <v>1</v>
      </c>
      <c r="BP581" s="25"/>
      <c r="BQ581" s="25"/>
      <c r="BR581" s="25"/>
      <c r="BS581" s="25"/>
      <c r="BT581" s="25"/>
      <c r="BU581" s="25"/>
      <c r="BV581" s="25"/>
      <c r="BW581" s="25"/>
      <c r="BX581" s="25"/>
      <c r="BY581" s="26"/>
      <c r="BZ581" s="26"/>
      <c r="CA581" s="26"/>
      <c r="CB581" s="25"/>
      <c r="CC581" s="25"/>
      <c r="CD581" s="25"/>
      <c r="CE581" s="25"/>
      <c r="CF581" s="25"/>
      <c r="CG581" s="25"/>
      <c r="CH581" s="25"/>
      <c r="CI581" s="25"/>
      <c r="CJ581" s="25"/>
      <c r="CK581" s="25"/>
      <c r="CL581" s="27"/>
    </row>
    <row r="582" spans="1:90" ht="10.5" customHeight="1" hidden="1">
      <c r="A582" s="23" t="s">
        <v>155</v>
      </c>
      <c r="B582" s="49">
        <v>35263</v>
      </c>
      <c r="C582" s="49" t="s">
        <v>90</v>
      </c>
      <c r="D582" s="25">
        <v>1.4</v>
      </c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>
        <v>0.4</v>
      </c>
      <c r="AU582" s="25"/>
      <c r="AV582" s="25"/>
      <c r="AW582" s="25"/>
      <c r="AX582" s="25"/>
      <c r="AY582" s="25"/>
      <c r="AZ582" s="25"/>
      <c r="BA582" s="25"/>
      <c r="BB582" s="25"/>
      <c r="BC582" s="25"/>
      <c r="BD582" s="25"/>
      <c r="BE582" s="25"/>
      <c r="BF582" s="25"/>
      <c r="BG582" s="25"/>
      <c r="BH582" s="25"/>
      <c r="BI582" s="25"/>
      <c r="BJ582" s="25"/>
      <c r="BK582" s="25"/>
      <c r="BL582" s="25"/>
      <c r="BM582" s="25"/>
      <c r="BN582" s="25">
        <f t="shared" si="98"/>
        <v>1.7999999999999998</v>
      </c>
      <c r="BO582" s="25">
        <f t="shared" si="99"/>
        <v>2</v>
      </c>
      <c r="BP582" s="25" t="s">
        <v>91</v>
      </c>
      <c r="BQ582" s="25" t="s">
        <v>91</v>
      </c>
      <c r="BR582" s="25" t="s">
        <v>91</v>
      </c>
      <c r="BS582" s="25" t="s">
        <v>91</v>
      </c>
      <c r="BT582" s="25" t="s">
        <v>91</v>
      </c>
      <c r="BU582" s="25" t="s">
        <v>91</v>
      </c>
      <c r="BV582" s="25" t="s">
        <v>91</v>
      </c>
      <c r="BW582" s="25" t="s">
        <v>91</v>
      </c>
      <c r="BX582" s="25" t="s">
        <v>91</v>
      </c>
      <c r="BY582" s="26"/>
      <c r="BZ582" s="26"/>
      <c r="CA582" s="26"/>
      <c r="CB582" s="25"/>
      <c r="CC582" s="25"/>
      <c r="CD582" s="25"/>
      <c r="CE582" s="25"/>
      <c r="CF582" s="25"/>
      <c r="CG582" s="25"/>
      <c r="CH582" s="25"/>
      <c r="CI582" s="25"/>
      <c r="CJ582" s="25"/>
      <c r="CK582" s="25"/>
      <c r="CL582" s="27"/>
    </row>
    <row r="583" spans="1:90" ht="10.5" customHeight="1" hidden="1">
      <c r="A583" s="23" t="s">
        <v>155</v>
      </c>
      <c r="B583" s="49">
        <v>35362</v>
      </c>
      <c r="C583" s="49" t="s">
        <v>90</v>
      </c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  <c r="AY583" s="25"/>
      <c r="AZ583" s="25"/>
      <c r="BA583" s="25"/>
      <c r="BB583" s="25"/>
      <c r="BC583" s="25"/>
      <c r="BD583" s="25"/>
      <c r="BE583" s="25"/>
      <c r="BF583" s="25"/>
      <c r="BG583" s="25"/>
      <c r="BH583" s="25"/>
      <c r="BI583" s="25"/>
      <c r="BJ583" s="25"/>
      <c r="BK583" s="25"/>
      <c r="BL583" s="25"/>
      <c r="BM583" s="25"/>
      <c r="BN583" s="25" t="str">
        <f t="shared" si="98"/>
        <v>ND</v>
      </c>
      <c r="BO583" s="25">
        <f t="shared" si="99"/>
        <v>0</v>
      </c>
      <c r="BP583" s="25"/>
      <c r="BQ583" s="25"/>
      <c r="BR583" s="25"/>
      <c r="BS583" s="25"/>
      <c r="BT583" s="25"/>
      <c r="BU583" s="25"/>
      <c r="BV583" s="25"/>
      <c r="BW583" s="25"/>
      <c r="BX583" s="25"/>
      <c r="BY583" s="26"/>
      <c r="BZ583" s="26"/>
      <c r="CA583" s="26"/>
      <c r="CB583" s="25"/>
      <c r="CC583" s="25"/>
      <c r="CD583" s="25"/>
      <c r="CE583" s="25"/>
      <c r="CF583" s="25"/>
      <c r="CG583" s="25"/>
      <c r="CH583" s="25"/>
      <c r="CI583" s="25"/>
      <c r="CJ583" s="25"/>
      <c r="CK583" s="25"/>
      <c r="CL583" s="27"/>
    </row>
    <row r="584" spans="1:90" ht="10.5" customHeight="1" hidden="1">
      <c r="A584" s="23" t="s">
        <v>155</v>
      </c>
      <c r="B584" s="49">
        <v>35535</v>
      </c>
      <c r="C584" s="49" t="s">
        <v>90</v>
      </c>
      <c r="D584" s="25">
        <v>19</v>
      </c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5"/>
      <c r="BC584" s="25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>
        <f t="shared" si="98"/>
        <v>19</v>
      </c>
      <c r="BO584" s="25">
        <f t="shared" si="99"/>
        <v>1</v>
      </c>
      <c r="BP584" s="25"/>
      <c r="BQ584" s="25"/>
      <c r="BR584" s="25"/>
      <c r="BS584" s="25"/>
      <c r="BT584" s="25"/>
      <c r="BU584" s="25"/>
      <c r="BV584" s="25"/>
      <c r="BW584" s="25"/>
      <c r="BX584" s="25"/>
      <c r="BY584" s="26"/>
      <c r="BZ584" s="26"/>
      <c r="CA584" s="26"/>
      <c r="CB584" s="25"/>
      <c r="CC584" s="25"/>
      <c r="CD584" s="25"/>
      <c r="CE584" s="25"/>
      <c r="CF584" s="25"/>
      <c r="CG584" s="25"/>
      <c r="CH584" s="25"/>
      <c r="CI584" s="25"/>
      <c r="CJ584" s="25"/>
      <c r="CK584" s="25"/>
      <c r="CL584" s="27"/>
    </row>
    <row r="585" spans="1:90" ht="10.5" customHeight="1" hidden="1">
      <c r="A585" s="23" t="s">
        <v>155</v>
      </c>
      <c r="B585" s="49">
        <v>35643</v>
      </c>
      <c r="C585" s="49" t="s">
        <v>92</v>
      </c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  <c r="AY585" s="25"/>
      <c r="AZ585" s="25"/>
      <c r="BA585" s="25"/>
      <c r="BB585" s="25"/>
      <c r="BC585" s="25"/>
      <c r="BD585" s="25"/>
      <c r="BE585" s="25"/>
      <c r="BF585" s="25"/>
      <c r="BG585" s="25"/>
      <c r="BH585" s="25"/>
      <c r="BI585" s="25"/>
      <c r="BJ585" s="25"/>
      <c r="BK585" s="25"/>
      <c r="BL585" s="25"/>
      <c r="BM585" s="25"/>
      <c r="BN585" s="25" t="str">
        <f t="shared" si="98"/>
        <v>ND</v>
      </c>
      <c r="BO585" s="25">
        <f t="shared" si="99"/>
        <v>0</v>
      </c>
      <c r="BP585" s="25"/>
      <c r="BQ585" s="25"/>
      <c r="BR585" s="25"/>
      <c r="BS585" s="25"/>
      <c r="BT585" s="25"/>
      <c r="BU585" s="25"/>
      <c r="BV585" s="25"/>
      <c r="BW585" s="25"/>
      <c r="BX585" s="25"/>
      <c r="BY585" s="26"/>
      <c r="BZ585" s="26"/>
      <c r="CA585" s="26"/>
      <c r="CB585" s="25"/>
      <c r="CC585" s="25"/>
      <c r="CD585" s="25"/>
      <c r="CE585" s="25"/>
      <c r="CF585" s="25"/>
      <c r="CG585" s="25"/>
      <c r="CH585" s="25"/>
      <c r="CI585" s="25"/>
      <c r="CJ585" s="25"/>
      <c r="CK585" s="25"/>
      <c r="CL585" s="27"/>
    </row>
    <row r="586" spans="1:90" ht="10.5" customHeight="1" hidden="1">
      <c r="A586" s="23" t="s">
        <v>155</v>
      </c>
      <c r="B586" s="49">
        <v>35725</v>
      </c>
      <c r="C586" s="49" t="s">
        <v>92</v>
      </c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>
        <v>1.6</v>
      </c>
      <c r="AT586" s="25"/>
      <c r="AU586" s="25"/>
      <c r="AV586" s="25"/>
      <c r="AW586" s="25"/>
      <c r="AX586" s="25"/>
      <c r="AY586" s="25"/>
      <c r="AZ586" s="25"/>
      <c r="BA586" s="25"/>
      <c r="BB586" s="25"/>
      <c r="BC586" s="25"/>
      <c r="BD586" s="25"/>
      <c r="BE586" s="25"/>
      <c r="BF586" s="25"/>
      <c r="BG586" s="25"/>
      <c r="BH586" s="25"/>
      <c r="BI586" s="25"/>
      <c r="BJ586" s="25"/>
      <c r="BK586" s="25"/>
      <c r="BL586" s="25"/>
      <c r="BM586" s="25"/>
      <c r="BN586" s="25">
        <f t="shared" si="98"/>
        <v>1.6</v>
      </c>
      <c r="BO586" s="25">
        <f t="shared" si="99"/>
        <v>1</v>
      </c>
      <c r="BP586" s="25"/>
      <c r="BQ586" s="25"/>
      <c r="BR586" s="25"/>
      <c r="BS586" s="25"/>
      <c r="BT586" s="25"/>
      <c r="BU586" s="25"/>
      <c r="BV586" s="25"/>
      <c r="BW586" s="25"/>
      <c r="BX586" s="25"/>
      <c r="BY586" s="26"/>
      <c r="BZ586" s="26"/>
      <c r="CA586" s="26"/>
      <c r="CB586" s="25"/>
      <c r="CC586" s="25"/>
      <c r="CD586" s="25"/>
      <c r="CE586" s="25"/>
      <c r="CF586" s="25"/>
      <c r="CG586" s="25"/>
      <c r="CH586" s="25"/>
      <c r="CI586" s="25"/>
      <c r="CJ586" s="25"/>
      <c r="CK586" s="25"/>
      <c r="CL586" s="27"/>
    </row>
    <row r="587" spans="1:90" ht="10.5" customHeight="1" hidden="1">
      <c r="A587" s="23" t="s">
        <v>155</v>
      </c>
      <c r="B587" s="49">
        <v>35949</v>
      </c>
      <c r="C587" s="49" t="s">
        <v>90</v>
      </c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>
        <v>1.6</v>
      </c>
      <c r="AT587" s="25"/>
      <c r="AU587" s="25"/>
      <c r="AV587" s="25"/>
      <c r="AW587" s="25"/>
      <c r="AX587" s="25"/>
      <c r="AY587" s="25"/>
      <c r="AZ587" s="25"/>
      <c r="BA587" s="25"/>
      <c r="BB587" s="25"/>
      <c r="BC587" s="25"/>
      <c r="BD587" s="25"/>
      <c r="BE587" s="25"/>
      <c r="BF587" s="25"/>
      <c r="BG587" s="25"/>
      <c r="BH587" s="25"/>
      <c r="BI587" s="25"/>
      <c r="BJ587" s="25"/>
      <c r="BK587" s="25"/>
      <c r="BL587" s="25"/>
      <c r="BM587" s="25"/>
      <c r="BN587" s="25">
        <f t="shared" si="98"/>
        <v>1.6</v>
      </c>
      <c r="BO587" s="25">
        <f t="shared" si="99"/>
        <v>1</v>
      </c>
      <c r="BP587" s="25"/>
      <c r="BQ587" s="25"/>
      <c r="BR587" s="25"/>
      <c r="BS587" s="25"/>
      <c r="BT587" s="25"/>
      <c r="BU587" s="25"/>
      <c r="BV587" s="25"/>
      <c r="BW587" s="25"/>
      <c r="BX587" s="25"/>
      <c r="BY587" s="26"/>
      <c r="BZ587" s="26"/>
      <c r="CA587" s="26"/>
      <c r="CB587" s="25"/>
      <c r="CC587" s="25"/>
      <c r="CD587" s="25"/>
      <c r="CE587" s="25"/>
      <c r="CF587" s="25"/>
      <c r="CG587" s="25"/>
      <c r="CH587" s="25"/>
      <c r="CI587" s="25"/>
      <c r="CJ587" s="25"/>
      <c r="CK587" s="25"/>
      <c r="CL587" s="27"/>
    </row>
    <row r="588" spans="1:90" ht="10.5" customHeight="1" hidden="1">
      <c r="A588" s="23" t="s">
        <v>155</v>
      </c>
      <c r="B588" s="49">
        <v>36123</v>
      </c>
      <c r="C588" s="49" t="s">
        <v>94</v>
      </c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  <c r="AY588" s="25"/>
      <c r="AZ588" s="25"/>
      <c r="BA588" s="25"/>
      <c r="BB588" s="25"/>
      <c r="BC588" s="25"/>
      <c r="BD588" s="25"/>
      <c r="BE588" s="25"/>
      <c r="BF588" s="25"/>
      <c r="BG588" s="25"/>
      <c r="BH588" s="25"/>
      <c r="BI588" s="25"/>
      <c r="BJ588" s="25"/>
      <c r="BK588" s="25"/>
      <c r="BL588" s="25"/>
      <c r="BM588" s="25"/>
      <c r="BN588" s="25" t="str">
        <f t="shared" si="98"/>
        <v>ND</v>
      </c>
      <c r="BO588" s="25">
        <f t="shared" si="99"/>
        <v>0</v>
      </c>
      <c r="BP588" s="25"/>
      <c r="BQ588" s="25"/>
      <c r="BR588" s="25"/>
      <c r="BS588" s="25"/>
      <c r="BT588" s="25"/>
      <c r="BU588" s="25"/>
      <c r="BV588" s="25"/>
      <c r="BW588" s="25"/>
      <c r="BX588" s="25"/>
      <c r="BY588" s="26"/>
      <c r="BZ588" s="26"/>
      <c r="CA588" s="26"/>
      <c r="CB588" s="25"/>
      <c r="CC588" s="25"/>
      <c r="CD588" s="25"/>
      <c r="CE588" s="25"/>
      <c r="CF588" s="25"/>
      <c r="CG588" s="25"/>
      <c r="CH588" s="25"/>
      <c r="CI588" s="25"/>
      <c r="CJ588" s="25"/>
      <c r="CK588" s="25"/>
      <c r="CL588" s="27"/>
    </row>
    <row r="589" spans="1:90" ht="10.5" customHeight="1" hidden="1">
      <c r="A589" s="23"/>
      <c r="B589" s="49"/>
      <c r="C589" s="49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  <c r="AY589" s="25"/>
      <c r="AZ589" s="25"/>
      <c r="BA589" s="25"/>
      <c r="BB589" s="25"/>
      <c r="BC589" s="25"/>
      <c r="BD589" s="25"/>
      <c r="BE589" s="25"/>
      <c r="BF589" s="25"/>
      <c r="BG589" s="25"/>
      <c r="BH589" s="25"/>
      <c r="BI589" s="25"/>
      <c r="BJ589" s="25"/>
      <c r="BK589" s="25"/>
      <c r="BL589" s="25"/>
      <c r="BM589" s="25"/>
      <c r="BN589" s="25"/>
      <c r="BO589" s="25"/>
      <c r="BP589" s="25"/>
      <c r="BQ589" s="25"/>
      <c r="BR589" s="25"/>
      <c r="BS589" s="25"/>
      <c r="BT589" s="25"/>
      <c r="BU589" s="25"/>
      <c r="BV589" s="25"/>
      <c r="BW589" s="25"/>
      <c r="BX589" s="25"/>
      <c r="BY589" s="26"/>
      <c r="BZ589" s="26"/>
      <c r="CA589" s="26"/>
      <c r="CB589" s="25"/>
      <c r="CC589" s="25"/>
      <c r="CD589" s="25"/>
      <c r="CE589" s="25"/>
      <c r="CF589" s="25"/>
      <c r="CG589" s="25"/>
      <c r="CH589" s="25"/>
      <c r="CI589" s="25"/>
      <c r="CJ589" s="25"/>
      <c r="CK589" s="25"/>
      <c r="CL589" s="27"/>
    </row>
    <row r="590" spans="1:90" ht="10.5" customHeight="1" hidden="1">
      <c r="A590" s="23" t="s">
        <v>156</v>
      </c>
      <c r="B590" s="49">
        <v>34095</v>
      </c>
      <c r="C590" s="49" t="s">
        <v>96</v>
      </c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  <c r="AY590" s="25"/>
      <c r="AZ590" s="25"/>
      <c r="BA590" s="25"/>
      <c r="BB590" s="25"/>
      <c r="BC590" s="25"/>
      <c r="BD590" s="25"/>
      <c r="BE590" s="25"/>
      <c r="BF590" s="25"/>
      <c r="BG590" s="25"/>
      <c r="BH590" s="25"/>
      <c r="BI590" s="25"/>
      <c r="BJ590" s="25"/>
      <c r="BK590" s="25"/>
      <c r="BL590" s="25"/>
      <c r="BM590" s="25"/>
      <c r="BN590" s="25" t="str">
        <f aca="true" t="shared" si="100" ref="BN590:BN602">IF(COUNTA(A590)=1,IF(SUM(D590:BM590)=0,"ND",SUM(D590:BM590))," ")</f>
        <v>ND</v>
      </c>
      <c r="BO590" s="25">
        <f aca="true" t="shared" si="101" ref="BO590:BO602">COUNTA(D590:BM590)</f>
        <v>0</v>
      </c>
      <c r="BP590" s="25"/>
      <c r="BQ590" s="25"/>
      <c r="BR590" s="25"/>
      <c r="BS590" s="25"/>
      <c r="BT590" s="25"/>
      <c r="BU590" s="25"/>
      <c r="BV590" s="25"/>
      <c r="BW590" s="25"/>
      <c r="BX590" s="25"/>
      <c r="BY590" s="26"/>
      <c r="BZ590" s="26"/>
      <c r="CA590" s="26"/>
      <c r="CB590" s="25"/>
      <c r="CC590" s="25"/>
      <c r="CD590" s="25"/>
      <c r="CE590" s="25"/>
      <c r="CF590" s="25"/>
      <c r="CG590" s="25"/>
      <c r="CH590" s="25"/>
      <c r="CI590" s="25"/>
      <c r="CJ590" s="25"/>
      <c r="CK590" s="25"/>
      <c r="CL590" s="27"/>
    </row>
    <row r="591" spans="1:90" ht="10.5" customHeight="1" hidden="1">
      <c r="A591" s="23" t="s">
        <v>156</v>
      </c>
      <c r="B591" s="49">
        <v>34176</v>
      </c>
      <c r="C591" s="49" t="s">
        <v>96</v>
      </c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  <c r="AY591" s="25"/>
      <c r="AZ591" s="25"/>
      <c r="BA591" s="25"/>
      <c r="BB591" s="25"/>
      <c r="BC591" s="25"/>
      <c r="BD591" s="25"/>
      <c r="BE591" s="25"/>
      <c r="BF591" s="25"/>
      <c r="BG591" s="25"/>
      <c r="BH591" s="25"/>
      <c r="BI591" s="25"/>
      <c r="BJ591" s="25"/>
      <c r="BK591" s="25"/>
      <c r="BL591" s="25"/>
      <c r="BM591" s="25"/>
      <c r="BN591" s="25" t="str">
        <f t="shared" si="100"/>
        <v>ND</v>
      </c>
      <c r="BO591" s="25">
        <f t="shared" si="101"/>
        <v>0</v>
      </c>
      <c r="BP591" s="25" t="s">
        <v>91</v>
      </c>
      <c r="BQ591" s="25" t="s">
        <v>91</v>
      </c>
      <c r="BR591" s="25">
        <v>6</v>
      </c>
      <c r="BS591" s="25" t="s">
        <v>91</v>
      </c>
      <c r="BT591" s="25">
        <v>0.024</v>
      </c>
      <c r="BU591" s="25" t="s">
        <v>91</v>
      </c>
      <c r="BV591" s="25" t="s">
        <v>91</v>
      </c>
      <c r="BW591" s="25" t="s">
        <v>91</v>
      </c>
      <c r="BX591" s="25" t="s">
        <v>91</v>
      </c>
      <c r="BY591" s="26"/>
      <c r="BZ591" s="26"/>
      <c r="CA591" s="26"/>
      <c r="CB591" s="25"/>
      <c r="CC591" s="25"/>
      <c r="CD591" s="25"/>
      <c r="CE591" s="25"/>
      <c r="CF591" s="25"/>
      <c r="CG591" s="25"/>
      <c r="CH591" s="25"/>
      <c r="CI591" s="25"/>
      <c r="CJ591" s="25"/>
      <c r="CK591" s="25"/>
      <c r="CL591" s="27"/>
    </row>
    <row r="592" spans="1:90" ht="10.5" customHeight="1" hidden="1">
      <c r="A592" s="23" t="s">
        <v>156</v>
      </c>
      <c r="B592" s="49">
        <v>34437</v>
      </c>
      <c r="C592" s="49" t="s">
        <v>90</v>
      </c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  <c r="BC592" s="25"/>
      <c r="BD592" s="25"/>
      <c r="BE592" s="25"/>
      <c r="BF592" s="25"/>
      <c r="BG592" s="25"/>
      <c r="BH592" s="25"/>
      <c r="BI592" s="25"/>
      <c r="BJ592" s="25"/>
      <c r="BK592" s="25"/>
      <c r="BL592" s="25"/>
      <c r="BM592" s="25"/>
      <c r="BN592" s="25" t="str">
        <f t="shared" si="100"/>
        <v>ND</v>
      </c>
      <c r="BO592" s="25">
        <f t="shared" si="101"/>
        <v>0</v>
      </c>
      <c r="BP592" s="25"/>
      <c r="BQ592" s="25"/>
      <c r="BR592" s="25"/>
      <c r="BS592" s="25"/>
      <c r="BT592" s="25"/>
      <c r="BU592" s="25"/>
      <c r="BV592" s="25"/>
      <c r="BW592" s="25"/>
      <c r="BX592" s="25"/>
      <c r="BY592" s="26"/>
      <c r="BZ592" s="26"/>
      <c r="CA592" s="26"/>
      <c r="CB592" s="25"/>
      <c r="CC592" s="25"/>
      <c r="CD592" s="25"/>
      <c r="CE592" s="25"/>
      <c r="CF592" s="25"/>
      <c r="CG592" s="25"/>
      <c r="CH592" s="25"/>
      <c r="CI592" s="25"/>
      <c r="CJ592" s="25"/>
      <c r="CK592" s="25"/>
      <c r="CL592" s="27"/>
    </row>
    <row r="593" spans="1:90" ht="10.5" customHeight="1" hidden="1">
      <c r="A593" s="23" t="s">
        <v>156</v>
      </c>
      <c r="B593" s="49">
        <v>34535</v>
      </c>
      <c r="C593" s="49" t="s">
        <v>90</v>
      </c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  <c r="AY593" s="25"/>
      <c r="AZ593" s="25"/>
      <c r="BA593" s="25"/>
      <c r="BB593" s="25"/>
      <c r="BC593" s="25"/>
      <c r="BD593" s="25"/>
      <c r="BE593" s="25"/>
      <c r="BF593" s="25"/>
      <c r="BG593" s="25"/>
      <c r="BH593" s="25"/>
      <c r="BI593" s="25"/>
      <c r="BJ593" s="25"/>
      <c r="BK593" s="25"/>
      <c r="BL593" s="25"/>
      <c r="BM593" s="25"/>
      <c r="BN593" s="25" t="str">
        <f t="shared" si="100"/>
        <v>ND</v>
      </c>
      <c r="BO593" s="25">
        <f t="shared" si="101"/>
        <v>0</v>
      </c>
      <c r="BP593" s="25" t="s">
        <v>91</v>
      </c>
      <c r="BQ593" s="25" t="s">
        <v>91</v>
      </c>
      <c r="BR593" s="25" t="s">
        <v>91</v>
      </c>
      <c r="BS593" s="25" t="s">
        <v>91</v>
      </c>
      <c r="BT593" s="25" t="s">
        <v>91</v>
      </c>
      <c r="BU593" s="25" t="s">
        <v>91</v>
      </c>
      <c r="BV593" s="25" t="s">
        <v>91</v>
      </c>
      <c r="BW593" s="25" t="s">
        <v>91</v>
      </c>
      <c r="BX593" s="25" t="s">
        <v>91</v>
      </c>
      <c r="BY593" s="26"/>
      <c r="BZ593" s="26"/>
      <c r="CA593" s="26"/>
      <c r="CB593" s="25"/>
      <c r="CC593" s="25"/>
      <c r="CD593" s="25"/>
      <c r="CE593" s="25"/>
      <c r="CF593" s="25"/>
      <c r="CG593" s="25"/>
      <c r="CH593" s="25"/>
      <c r="CI593" s="25"/>
      <c r="CJ593" s="25"/>
      <c r="CK593" s="25"/>
      <c r="CL593" s="27"/>
    </row>
    <row r="594" spans="1:90" ht="10.5" customHeight="1" hidden="1">
      <c r="A594" s="23" t="s">
        <v>156</v>
      </c>
      <c r="B594" s="49">
        <v>34634</v>
      </c>
      <c r="C594" s="49" t="s">
        <v>90</v>
      </c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  <c r="AY594" s="25"/>
      <c r="AZ594" s="25"/>
      <c r="BA594" s="25"/>
      <c r="BB594" s="25"/>
      <c r="BC594" s="25"/>
      <c r="BD594" s="25"/>
      <c r="BE594" s="25"/>
      <c r="BF594" s="25"/>
      <c r="BG594" s="25"/>
      <c r="BH594" s="25"/>
      <c r="BI594" s="25"/>
      <c r="BJ594" s="25"/>
      <c r="BK594" s="25"/>
      <c r="BL594" s="25"/>
      <c r="BM594" s="25"/>
      <c r="BN594" s="25" t="str">
        <f t="shared" si="100"/>
        <v>ND</v>
      </c>
      <c r="BO594" s="25">
        <f t="shared" si="101"/>
        <v>0</v>
      </c>
      <c r="BP594" s="25"/>
      <c r="BQ594" s="25"/>
      <c r="BR594" s="25"/>
      <c r="BS594" s="25"/>
      <c r="BT594" s="25"/>
      <c r="BU594" s="25"/>
      <c r="BV594" s="25"/>
      <c r="BW594" s="25"/>
      <c r="BX594" s="25"/>
      <c r="BY594" s="26"/>
      <c r="BZ594" s="26"/>
      <c r="CA594" s="26"/>
      <c r="CB594" s="25"/>
      <c r="CC594" s="25"/>
      <c r="CD594" s="25"/>
      <c r="CE594" s="25"/>
      <c r="CF594" s="25"/>
      <c r="CG594" s="25"/>
      <c r="CH594" s="25"/>
      <c r="CI594" s="25"/>
      <c r="CJ594" s="25"/>
      <c r="CK594" s="25"/>
      <c r="CL594" s="27"/>
    </row>
    <row r="595" spans="1:90" ht="10.5" customHeight="1" hidden="1">
      <c r="A595" s="23" t="s">
        <v>156</v>
      </c>
      <c r="B595" s="49">
        <v>34827</v>
      </c>
      <c r="C595" s="49" t="s">
        <v>90</v>
      </c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  <c r="AZ595" s="25"/>
      <c r="BA595" s="25"/>
      <c r="BB595" s="25"/>
      <c r="BC595" s="25"/>
      <c r="BD595" s="25"/>
      <c r="BE595" s="25"/>
      <c r="BF595" s="25"/>
      <c r="BG595" s="25"/>
      <c r="BH595" s="25"/>
      <c r="BI595" s="25"/>
      <c r="BJ595" s="25"/>
      <c r="BK595" s="25"/>
      <c r="BL595" s="25"/>
      <c r="BM595" s="25"/>
      <c r="BN595" s="25" t="str">
        <f t="shared" si="100"/>
        <v>ND</v>
      </c>
      <c r="BO595" s="25">
        <f t="shared" si="101"/>
        <v>0</v>
      </c>
      <c r="BP595" s="25"/>
      <c r="BQ595" s="25"/>
      <c r="BR595" s="25"/>
      <c r="BS595" s="25"/>
      <c r="BT595" s="25"/>
      <c r="BU595" s="25"/>
      <c r="BV595" s="25"/>
      <c r="BW595" s="25"/>
      <c r="BX595" s="25"/>
      <c r="BY595" s="26"/>
      <c r="BZ595" s="26"/>
      <c r="CA595" s="26"/>
      <c r="CB595" s="25"/>
      <c r="CC595" s="25"/>
      <c r="CD595" s="25"/>
      <c r="CE595" s="25"/>
      <c r="CF595" s="25"/>
      <c r="CG595" s="25"/>
      <c r="CH595" s="25"/>
      <c r="CI595" s="25"/>
      <c r="CJ595" s="25"/>
      <c r="CK595" s="25"/>
      <c r="CL595" s="27"/>
    </row>
    <row r="596" spans="1:90" ht="10.5" customHeight="1" hidden="1">
      <c r="A596" s="23" t="s">
        <v>156</v>
      </c>
      <c r="B596" s="49">
        <v>34900</v>
      </c>
      <c r="C596" s="49" t="s">
        <v>90</v>
      </c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5"/>
      <c r="BD596" s="25"/>
      <c r="BE596" s="25"/>
      <c r="BF596" s="25"/>
      <c r="BG596" s="25"/>
      <c r="BH596" s="25"/>
      <c r="BI596" s="25"/>
      <c r="BJ596" s="25"/>
      <c r="BK596" s="25"/>
      <c r="BL596" s="25"/>
      <c r="BM596" s="25"/>
      <c r="BN596" s="25" t="str">
        <f t="shared" si="100"/>
        <v>ND</v>
      </c>
      <c r="BO596" s="25">
        <f t="shared" si="101"/>
        <v>0</v>
      </c>
      <c r="BP596" s="25" t="s">
        <v>91</v>
      </c>
      <c r="BQ596" s="25" t="s">
        <v>91</v>
      </c>
      <c r="BR596" s="25" t="s">
        <v>91</v>
      </c>
      <c r="BS596" s="25" t="s">
        <v>91</v>
      </c>
      <c r="BT596" s="25" t="s">
        <v>91</v>
      </c>
      <c r="BU596" s="25" t="s">
        <v>91</v>
      </c>
      <c r="BV596" s="25" t="s">
        <v>91</v>
      </c>
      <c r="BW596" s="25" t="s">
        <v>91</v>
      </c>
      <c r="BX596" s="25" t="s">
        <v>91</v>
      </c>
      <c r="BY596" s="26"/>
      <c r="BZ596" s="26"/>
      <c r="CA596" s="26"/>
      <c r="CB596" s="25"/>
      <c r="CC596" s="25"/>
      <c r="CD596" s="25"/>
      <c r="CE596" s="25"/>
      <c r="CF596" s="25"/>
      <c r="CG596" s="25"/>
      <c r="CH596" s="25"/>
      <c r="CI596" s="25"/>
      <c r="CJ596" s="25"/>
      <c r="CK596" s="25"/>
      <c r="CL596" s="27"/>
    </row>
    <row r="597" spans="1:90" ht="10.5" customHeight="1" hidden="1">
      <c r="A597" s="23" t="s">
        <v>156</v>
      </c>
      <c r="B597" s="49">
        <v>35002</v>
      </c>
      <c r="C597" s="49" t="s">
        <v>90</v>
      </c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  <c r="AY597" s="25"/>
      <c r="AZ597" s="25"/>
      <c r="BA597" s="25"/>
      <c r="BB597" s="25"/>
      <c r="BC597" s="25"/>
      <c r="BD597" s="25"/>
      <c r="BE597" s="25"/>
      <c r="BF597" s="25"/>
      <c r="BG597" s="25"/>
      <c r="BH597" s="25"/>
      <c r="BI597" s="25"/>
      <c r="BJ597" s="25"/>
      <c r="BK597" s="25"/>
      <c r="BL597" s="25"/>
      <c r="BM597" s="25"/>
      <c r="BN597" s="25" t="str">
        <f t="shared" si="100"/>
        <v>ND</v>
      </c>
      <c r="BO597" s="25">
        <f t="shared" si="101"/>
        <v>0</v>
      </c>
      <c r="BP597" s="25"/>
      <c r="BQ597" s="25"/>
      <c r="BR597" s="25"/>
      <c r="BS597" s="25"/>
      <c r="BT597" s="25"/>
      <c r="BU597" s="25"/>
      <c r="BV597" s="25"/>
      <c r="BW597" s="25"/>
      <c r="BX597" s="25"/>
      <c r="BY597" s="26"/>
      <c r="BZ597" s="26"/>
      <c r="CA597" s="26"/>
      <c r="CB597" s="25"/>
      <c r="CC597" s="25"/>
      <c r="CD597" s="25"/>
      <c r="CE597" s="25"/>
      <c r="CF597" s="25"/>
      <c r="CG597" s="25"/>
      <c r="CH597" s="25"/>
      <c r="CI597" s="25"/>
      <c r="CJ597" s="25"/>
      <c r="CK597" s="25"/>
      <c r="CL597" s="27"/>
    </row>
    <row r="598" spans="1:90" ht="10.5" customHeight="1" hidden="1">
      <c r="A598" s="23" t="s">
        <v>156</v>
      </c>
      <c r="B598" s="49">
        <v>35180</v>
      </c>
      <c r="C598" s="49" t="s">
        <v>90</v>
      </c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  <c r="AY598" s="25"/>
      <c r="AZ598" s="25"/>
      <c r="BA598" s="25"/>
      <c r="BB598" s="25"/>
      <c r="BC598" s="25"/>
      <c r="BD598" s="25"/>
      <c r="BE598" s="25"/>
      <c r="BF598" s="25"/>
      <c r="BG598" s="25"/>
      <c r="BH598" s="25"/>
      <c r="BI598" s="25"/>
      <c r="BJ598" s="25"/>
      <c r="BK598" s="25"/>
      <c r="BL598" s="25"/>
      <c r="BM598" s="25"/>
      <c r="BN598" s="25" t="str">
        <f t="shared" si="100"/>
        <v>ND</v>
      </c>
      <c r="BO598" s="25">
        <f t="shared" si="101"/>
        <v>0</v>
      </c>
      <c r="BP598" s="25"/>
      <c r="BQ598" s="25"/>
      <c r="BR598" s="25"/>
      <c r="BS598" s="25"/>
      <c r="BT598" s="25"/>
      <c r="BU598" s="25"/>
      <c r="BV598" s="25"/>
      <c r="BW598" s="25"/>
      <c r="BX598" s="25"/>
      <c r="BY598" s="26"/>
      <c r="BZ598" s="26"/>
      <c r="CA598" s="26"/>
      <c r="CB598" s="25"/>
      <c r="CC598" s="25"/>
      <c r="CD598" s="25"/>
      <c r="CE598" s="25"/>
      <c r="CF598" s="25"/>
      <c r="CG598" s="25"/>
      <c r="CH598" s="25"/>
      <c r="CI598" s="25"/>
      <c r="CJ598" s="25"/>
      <c r="CK598" s="25"/>
      <c r="CL598" s="27"/>
    </row>
    <row r="599" spans="1:90" ht="10.5" customHeight="1" hidden="1">
      <c r="A599" s="23" t="s">
        <v>156</v>
      </c>
      <c r="B599" s="49">
        <v>35263</v>
      </c>
      <c r="C599" s="49" t="s">
        <v>90</v>
      </c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25"/>
      <c r="AY599" s="25"/>
      <c r="AZ599" s="25"/>
      <c r="BA599" s="25"/>
      <c r="BB599" s="25"/>
      <c r="BC599" s="25"/>
      <c r="BD599" s="25"/>
      <c r="BE599" s="25"/>
      <c r="BF599" s="25"/>
      <c r="BG599" s="25"/>
      <c r="BH599" s="25"/>
      <c r="BI599" s="25"/>
      <c r="BJ599" s="25"/>
      <c r="BK599" s="25"/>
      <c r="BL599" s="25"/>
      <c r="BM599" s="25"/>
      <c r="BN599" s="25" t="str">
        <f t="shared" si="100"/>
        <v>ND</v>
      </c>
      <c r="BO599" s="25">
        <f t="shared" si="101"/>
        <v>0</v>
      </c>
      <c r="BP599" s="25" t="s">
        <v>91</v>
      </c>
      <c r="BQ599" s="25" t="s">
        <v>91</v>
      </c>
      <c r="BR599" s="25" t="s">
        <v>91</v>
      </c>
      <c r="BS599" s="25" t="s">
        <v>91</v>
      </c>
      <c r="BT599" s="25" t="s">
        <v>91</v>
      </c>
      <c r="BU599" s="25" t="s">
        <v>91</v>
      </c>
      <c r="BV599" s="25" t="s">
        <v>91</v>
      </c>
      <c r="BW599" s="25" t="s">
        <v>91</v>
      </c>
      <c r="BX599" s="25" t="s">
        <v>91</v>
      </c>
      <c r="BY599" s="26"/>
      <c r="BZ599" s="26"/>
      <c r="CA599" s="26"/>
      <c r="CB599" s="25"/>
      <c r="CC599" s="25"/>
      <c r="CD599" s="25"/>
      <c r="CE599" s="25"/>
      <c r="CF599" s="25"/>
      <c r="CG599" s="25"/>
      <c r="CH599" s="25"/>
      <c r="CI599" s="25"/>
      <c r="CJ599" s="25"/>
      <c r="CK599" s="25"/>
      <c r="CL599" s="27"/>
    </row>
    <row r="600" spans="1:90" ht="10.5" customHeight="1" hidden="1">
      <c r="A600" s="23" t="s">
        <v>156</v>
      </c>
      <c r="B600" s="49">
        <v>35643</v>
      </c>
      <c r="C600" s="49" t="s">
        <v>92</v>
      </c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  <c r="AZ600" s="25"/>
      <c r="BA600" s="25"/>
      <c r="BB600" s="25"/>
      <c r="BC600" s="25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  <c r="BN600" s="25" t="str">
        <f t="shared" si="100"/>
        <v>ND</v>
      </c>
      <c r="BO600" s="25">
        <f t="shared" si="101"/>
        <v>0</v>
      </c>
      <c r="BP600" s="25"/>
      <c r="BQ600" s="25"/>
      <c r="BR600" s="25"/>
      <c r="BS600" s="25"/>
      <c r="BT600" s="25"/>
      <c r="BU600" s="25"/>
      <c r="BV600" s="25"/>
      <c r="BW600" s="25"/>
      <c r="BX600" s="25"/>
      <c r="BY600" s="26"/>
      <c r="BZ600" s="26"/>
      <c r="CA600" s="26"/>
      <c r="CB600" s="25"/>
      <c r="CC600" s="25"/>
      <c r="CD600" s="25"/>
      <c r="CE600" s="25"/>
      <c r="CF600" s="25"/>
      <c r="CG600" s="25"/>
      <c r="CH600" s="25"/>
      <c r="CI600" s="25"/>
      <c r="CJ600" s="25"/>
      <c r="CK600" s="25"/>
      <c r="CL600" s="27"/>
    </row>
    <row r="601" spans="1:90" ht="10.5" customHeight="1" hidden="1">
      <c r="A601" s="23" t="s">
        <v>156</v>
      </c>
      <c r="B601" s="49">
        <v>35725</v>
      </c>
      <c r="C601" s="49" t="s">
        <v>92</v>
      </c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  <c r="AW601" s="25"/>
      <c r="AX601" s="25"/>
      <c r="AY601" s="25"/>
      <c r="AZ601" s="25"/>
      <c r="BA601" s="25"/>
      <c r="BB601" s="25"/>
      <c r="BC601" s="25"/>
      <c r="BD601" s="25"/>
      <c r="BE601" s="25"/>
      <c r="BF601" s="25"/>
      <c r="BG601" s="25"/>
      <c r="BH601" s="25"/>
      <c r="BI601" s="25"/>
      <c r="BJ601" s="25"/>
      <c r="BK601" s="25"/>
      <c r="BL601" s="25"/>
      <c r="BM601" s="25"/>
      <c r="BN601" s="25" t="str">
        <f t="shared" si="100"/>
        <v>ND</v>
      </c>
      <c r="BO601" s="25">
        <f t="shared" si="101"/>
        <v>0</v>
      </c>
      <c r="BP601" s="25"/>
      <c r="BQ601" s="25"/>
      <c r="BR601" s="25"/>
      <c r="BS601" s="25"/>
      <c r="BT601" s="25"/>
      <c r="BU601" s="25"/>
      <c r="BV601" s="25"/>
      <c r="BW601" s="25"/>
      <c r="BX601" s="25"/>
      <c r="BY601" s="26"/>
      <c r="BZ601" s="26"/>
      <c r="CA601" s="26"/>
      <c r="CB601" s="25"/>
      <c r="CC601" s="25"/>
      <c r="CD601" s="25"/>
      <c r="CE601" s="25"/>
      <c r="CF601" s="25"/>
      <c r="CG601" s="25"/>
      <c r="CH601" s="25"/>
      <c r="CI601" s="25"/>
      <c r="CJ601" s="25"/>
      <c r="CK601" s="25"/>
      <c r="CL601" s="27"/>
    </row>
    <row r="602" spans="1:90" ht="10.5" customHeight="1" hidden="1">
      <c r="A602" s="23" t="s">
        <v>156</v>
      </c>
      <c r="B602" s="49">
        <v>35949</v>
      </c>
      <c r="C602" s="49" t="s">
        <v>90</v>
      </c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25"/>
      <c r="AX602" s="25"/>
      <c r="AY602" s="25"/>
      <c r="AZ602" s="25"/>
      <c r="BA602" s="25"/>
      <c r="BB602" s="25"/>
      <c r="BC602" s="25"/>
      <c r="BD602" s="25"/>
      <c r="BE602" s="25"/>
      <c r="BF602" s="25"/>
      <c r="BG602" s="25"/>
      <c r="BH602" s="25"/>
      <c r="BI602" s="25"/>
      <c r="BJ602" s="25"/>
      <c r="BK602" s="25"/>
      <c r="BL602" s="25"/>
      <c r="BM602" s="25"/>
      <c r="BN602" s="25" t="str">
        <f t="shared" si="100"/>
        <v>ND</v>
      </c>
      <c r="BO602" s="25">
        <f t="shared" si="101"/>
        <v>0</v>
      </c>
      <c r="BP602" s="25"/>
      <c r="BQ602" s="25"/>
      <c r="BR602" s="25"/>
      <c r="BS602" s="25"/>
      <c r="BT602" s="25"/>
      <c r="BU602" s="25"/>
      <c r="BV602" s="25"/>
      <c r="BW602" s="25"/>
      <c r="BX602" s="25"/>
      <c r="BY602" s="26"/>
      <c r="BZ602" s="26"/>
      <c r="CA602" s="26"/>
      <c r="CB602" s="25"/>
      <c r="CC602" s="25"/>
      <c r="CD602" s="25"/>
      <c r="CE602" s="25"/>
      <c r="CF602" s="25"/>
      <c r="CG602" s="25"/>
      <c r="CH602" s="25"/>
      <c r="CI602" s="25"/>
      <c r="CJ602" s="25"/>
      <c r="CK602" s="25"/>
      <c r="CL602" s="27"/>
    </row>
    <row r="603" spans="1:90" ht="12" customHeight="1" thickBot="1">
      <c r="A603" s="58"/>
      <c r="B603" s="59"/>
      <c r="C603" s="59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 t="str">
        <f>IF(COUNTA(A603)=1,IF(SUM(C603:BM603)=0,"ND",SUM(C603:BM603))," ")</f>
        <v> </v>
      </c>
      <c r="BO603" s="60"/>
      <c r="BP603" s="60"/>
      <c r="BQ603" s="60"/>
      <c r="BR603" s="60"/>
      <c r="BS603" s="60"/>
      <c r="BT603" s="60"/>
      <c r="BU603" s="60"/>
      <c r="BV603" s="60"/>
      <c r="BW603" s="60"/>
      <c r="BX603" s="60"/>
      <c r="BY603" s="61"/>
      <c r="BZ603" s="61"/>
      <c r="CA603" s="61"/>
      <c r="CB603" s="60"/>
      <c r="CC603" s="60"/>
      <c r="CD603" s="60"/>
      <c r="CE603" s="60"/>
      <c r="CF603" s="60"/>
      <c r="CG603" s="60"/>
      <c r="CH603" s="60"/>
      <c r="CI603" s="60"/>
      <c r="CJ603" s="60"/>
      <c r="CK603" s="60"/>
      <c r="CL603" s="62"/>
    </row>
    <row r="604" spans="1:90" ht="12" customHeight="1">
      <c r="A604" s="63" t="s">
        <v>157</v>
      </c>
      <c r="B604" s="12"/>
      <c r="C604" s="12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  <c r="AA604" s="64"/>
      <c r="AB604" s="64"/>
      <c r="AC604" s="64"/>
      <c r="AD604" s="64"/>
      <c r="AE604" s="64"/>
      <c r="AF604" s="64"/>
      <c r="AG604" s="64"/>
      <c r="AH604" s="64"/>
      <c r="AI604" s="64"/>
      <c r="AJ604" s="64"/>
      <c r="AK604" s="64"/>
      <c r="AL604" s="64"/>
      <c r="AM604" s="64"/>
      <c r="AN604" s="64"/>
      <c r="AO604" s="64"/>
      <c r="AP604" s="64"/>
      <c r="AQ604" s="64"/>
      <c r="AR604" s="64"/>
      <c r="AS604" s="64"/>
      <c r="AT604" s="64"/>
      <c r="AU604" s="64"/>
      <c r="AV604" s="64"/>
      <c r="AW604" s="64"/>
      <c r="AX604" s="64"/>
      <c r="AY604" s="64"/>
      <c r="AZ604" s="64"/>
      <c r="BA604" s="64"/>
      <c r="BB604" s="64"/>
      <c r="BC604" s="64"/>
      <c r="BD604" s="64"/>
      <c r="BE604" s="64"/>
      <c r="BF604" s="64"/>
      <c r="BG604" s="64"/>
      <c r="BH604" s="64"/>
      <c r="BI604" s="64"/>
      <c r="BJ604" s="64"/>
      <c r="BK604" s="64"/>
      <c r="BL604" s="64"/>
      <c r="BM604" s="64"/>
      <c r="BN604" s="64"/>
      <c r="BO604" s="64"/>
      <c r="BP604" s="64"/>
      <c r="BQ604" s="64"/>
      <c r="BR604" s="64"/>
      <c r="BS604" s="64"/>
      <c r="BT604" s="64"/>
      <c r="BU604" s="64"/>
      <c r="BV604" s="64"/>
      <c r="BW604" s="64"/>
      <c r="BX604" s="64"/>
      <c r="BY604" s="65"/>
      <c r="BZ604" s="65"/>
      <c r="CA604" s="65"/>
      <c r="CB604" s="64"/>
      <c r="CC604" s="64"/>
      <c r="CD604" s="64"/>
      <c r="CE604" s="64"/>
      <c r="CF604" s="64"/>
      <c r="CG604" s="64"/>
      <c r="CH604" s="64"/>
      <c r="CI604" s="64"/>
      <c r="CJ604" s="64"/>
      <c r="CK604" s="64"/>
      <c r="CL604" s="66"/>
    </row>
    <row r="605" spans="1:90" ht="10.5" customHeight="1">
      <c r="A605" s="23"/>
      <c r="B605" s="49"/>
      <c r="C605" s="49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  <c r="AW605" s="25"/>
      <c r="AX605" s="25"/>
      <c r="AY605" s="25"/>
      <c r="AZ605" s="25"/>
      <c r="BA605" s="25"/>
      <c r="BB605" s="25"/>
      <c r="BC605" s="25"/>
      <c r="BD605" s="25"/>
      <c r="BE605" s="25"/>
      <c r="BF605" s="25"/>
      <c r="BG605" s="25"/>
      <c r="BH605" s="25"/>
      <c r="BI605" s="25"/>
      <c r="BJ605" s="25"/>
      <c r="BK605" s="25"/>
      <c r="BL605" s="25"/>
      <c r="BM605" s="25"/>
      <c r="BN605" s="25"/>
      <c r="BO605" s="25"/>
      <c r="BP605" s="25"/>
      <c r="BQ605" s="25"/>
      <c r="BR605" s="25"/>
      <c r="BS605" s="25"/>
      <c r="BT605" s="25"/>
      <c r="BU605" s="25"/>
      <c r="BV605" s="25"/>
      <c r="BW605" s="25"/>
      <c r="BX605" s="25"/>
      <c r="BY605" s="26"/>
      <c r="BZ605" s="26"/>
      <c r="CA605" s="26"/>
      <c r="CB605" s="25"/>
      <c r="CC605" s="25"/>
      <c r="CD605" s="25"/>
      <c r="CE605" s="25"/>
      <c r="CF605" s="25"/>
      <c r="CG605" s="25"/>
      <c r="CH605" s="25"/>
      <c r="CI605" s="25"/>
      <c r="CJ605" s="25"/>
      <c r="CK605" s="25"/>
      <c r="CL605" s="27"/>
    </row>
    <row r="606" spans="1:90" ht="10.5" customHeight="1">
      <c r="A606" s="67" t="s">
        <v>158</v>
      </c>
      <c r="B606" s="49"/>
      <c r="C606" s="49"/>
      <c r="D606" s="25">
        <f>(MAXA(D18:D603))</f>
        <v>31</v>
      </c>
      <c r="E606" s="25">
        <f>(MAXA(E18:E603))</f>
        <v>0</v>
      </c>
      <c r="F606" s="25">
        <f>(MAXA(F18:F603))</f>
        <v>11</v>
      </c>
      <c r="G606" s="25">
        <f aca="true" t="shared" si="102" ref="G606:Q606">(MAXA(G18:G603))</f>
        <v>0</v>
      </c>
      <c r="H606" s="25">
        <f>(MAXA(H18:H603))</f>
        <v>0</v>
      </c>
      <c r="I606" s="25">
        <f t="shared" si="102"/>
        <v>0</v>
      </c>
      <c r="J606" s="25">
        <f>(MAXA(J18:J603))</f>
        <v>1</v>
      </c>
      <c r="K606" s="25">
        <f>(MAXA(K18:K603))</f>
        <v>0</v>
      </c>
      <c r="L606" s="25">
        <f>(MAXA(L18:L603))</f>
        <v>1</v>
      </c>
      <c r="M606" s="25">
        <f t="shared" si="102"/>
        <v>0</v>
      </c>
      <c r="N606" s="25">
        <f>(MAXA(N18:N603))</f>
        <v>2.2</v>
      </c>
      <c r="O606" s="25">
        <f>(MAXA(O18:O603))</f>
        <v>100</v>
      </c>
      <c r="P606" s="25">
        <f t="shared" si="102"/>
        <v>6.9</v>
      </c>
      <c r="Q606" s="25">
        <f t="shared" si="102"/>
        <v>10</v>
      </c>
      <c r="R606" s="25">
        <f>(MAXA(R18:R603))</f>
        <v>0</v>
      </c>
      <c r="S606" s="25">
        <f>(MAXA(S18:S603))</f>
        <v>0</v>
      </c>
      <c r="T606" s="25">
        <f aca="true" t="shared" si="103" ref="T606:AC606">(MAXA(T18:T603))</f>
        <v>0</v>
      </c>
      <c r="U606" s="25">
        <f t="shared" si="103"/>
        <v>0</v>
      </c>
      <c r="V606" s="25">
        <f t="shared" si="103"/>
        <v>0.5</v>
      </c>
      <c r="W606" s="25">
        <f t="shared" si="103"/>
        <v>0</v>
      </c>
      <c r="X606" s="25">
        <f t="shared" si="103"/>
        <v>5.5</v>
      </c>
      <c r="Y606" s="25">
        <f t="shared" si="103"/>
        <v>180</v>
      </c>
      <c r="Z606" s="25">
        <f t="shared" si="103"/>
        <v>98</v>
      </c>
      <c r="AA606" s="25">
        <f t="shared" si="103"/>
        <v>1.9</v>
      </c>
      <c r="AB606" s="25">
        <f t="shared" si="103"/>
        <v>18</v>
      </c>
      <c r="AC606" s="25">
        <f t="shared" si="103"/>
        <v>160</v>
      </c>
      <c r="AD606" s="25">
        <f aca="true" t="shared" si="104" ref="AD606:AR606">(MAXA(AD18:AD603))</f>
        <v>7</v>
      </c>
      <c r="AE606" s="25">
        <f t="shared" si="104"/>
        <v>170</v>
      </c>
      <c r="AF606" s="25">
        <f t="shared" si="104"/>
        <v>6.2</v>
      </c>
      <c r="AG606" s="25">
        <f t="shared" si="104"/>
        <v>3.5</v>
      </c>
      <c r="AH606" s="25">
        <f t="shared" si="104"/>
        <v>7.6</v>
      </c>
      <c r="AI606" s="25">
        <f t="shared" si="104"/>
        <v>0</v>
      </c>
      <c r="AJ606" s="25">
        <f t="shared" si="104"/>
        <v>0</v>
      </c>
      <c r="AK606" s="25">
        <f t="shared" si="104"/>
        <v>0</v>
      </c>
      <c r="AL606" s="25">
        <f t="shared" si="104"/>
        <v>3.3</v>
      </c>
      <c r="AM606" s="25">
        <f t="shared" si="104"/>
        <v>150</v>
      </c>
      <c r="AN606" s="25">
        <f t="shared" si="104"/>
        <v>1.1</v>
      </c>
      <c r="AO606" s="25">
        <f t="shared" si="104"/>
        <v>0</v>
      </c>
      <c r="AP606" s="25">
        <f t="shared" si="104"/>
        <v>2.4</v>
      </c>
      <c r="AQ606" s="25">
        <f t="shared" si="104"/>
        <v>26</v>
      </c>
      <c r="AR606" s="25">
        <f t="shared" si="104"/>
        <v>15</v>
      </c>
      <c r="AS606" s="25"/>
      <c r="AT606" s="25">
        <f aca="true" t="shared" si="105" ref="AT606:BC606">(MAXA(AT18:AT603))</f>
        <v>59</v>
      </c>
      <c r="AU606" s="25">
        <f t="shared" si="105"/>
        <v>3.9</v>
      </c>
      <c r="AV606" s="25">
        <f t="shared" si="105"/>
        <v>4.6</v>
      </c>
      <c r="AW606" s="25">
        <f t="shared" si="105"/>
        <v>0</v>
      </c>
      <c r="AX606" s="25">
        <f t="shared" si="105"/>
        <v>0</v>
      </c>
      <c r="AY606" s="25">
        <f t="shared" si="105"/>
        <v>120</v>
      </c>
      <c r="AZ606" s="25">
        <f t="shared" si="105"/>
        <v>65</v>
      </c>
      <c r="BA606" s="25">
        <f t="shared" si="105"/>
        <v>5.1</v>
      </c>
      <c r="BB606" s="25">
        <f t="shared" si="105"/>
        <v>80</v>
      </c>
      <c r="BC606" s="25">
        <f t="shared" si="105"/>
        <v>1.3</v>
      </c>
      <c r="BD606" s="25">
        <f aca="true" t="shared" si="106" ref="BD606:BM606">(MAXA(BD18:BD603))</f>
        <v>36</v>
      </c>
      <c r="BE606" s="25">
        <f t="shared" si="106"/>
        <v>59</v>
      </c>
      <c r="BF606" s="25">
        <f t="shared" si="106"/>
        <v>0</v>
      </c>
      <c r="BG606" s="25">
        <f t="shared" si="106"/>
        <v>7.7</v>
      </c>
      <c r="BH606" s="25">
        <f t="shared" si="106"/>
        <v>1</v>
      </c>
      <c r="BI606" s="25">
        <f t="shared" si="106"/>
        <v>1.1</v>
      </c>
      <c r="BJ606" s="25">
        <f t="shared" si="106"/>
        <v>57</v>
      </c>
      <c r="BK606" s="25">
        <f t="shared" si="106"/>
        <v>5.5</v>
      </c>
      <c r="BL606" s="25">
        <f t="shared" si="106"/>
        <v>0</v>
      </c>
      <c r="BM606" s="25">
        <f t="shared" si="106"/>
        <v>0</v>
      </c>
      <c r="BN606" s="25">
        <f>(MAXA(BN18:BN603))</f>
        <v>786.3</v>
      </c>
      <c r="BO606" s="25">
        <f>COUNTA(D606:BM606)</f>
        <v>61</v>
      </c>
      <c r="BP606" s="25">
        <f>(MAXA(BP18:BP603))</f>
        <v>2</v>
      </c>
      <c r="BQ606" s="25">
        <f>(MAXA(BQ18:BQ603))</f>
        <v>36</v>
      </c>
      <c r="BR606" s="25">
        <f>(MAXA(BR18:BR603))</f>
        <v>29</v>
      </c>
      <c r="BS606" s="25">
        <f aca="true" t="shared" si="107" ref="BS606:BX606">(MAXA(BS18:BS603))</f>
        <v>29</v>
      </c>
      <c r="BT606" s="25">
        <f t="shared" si="107"/>
        <v>7</v>
      </c>
      <c r="BU606" s="25">
        <f t="shared" si="107"/>
        <v>8.7</v>
      </c>
      <c r="BV606" s="25">
        <f t="shared" si="107"/>
        <v>68</v>
      </c>
      <c r="BW606" s="25">
        <f t="shared" si="107"/>
        <v>0.02</v>
      </c>
      <c r="BX606" s="25">
        <f t="shared" si="107"/>
        <v>1.1</v>
      </c>
      <c r="BY606" s="26"/>
      <c r="BZ606" s="26"/>
      <c r="CA606" s="26"/>
      <c r="CB606" s="25"/>
      <c r="CC606" s="25"/>
      <c r="CD606" s="25"/>
      <c r="CE606" s="25"/>
      <c r="CF606" s="25"/>
      <c r="CG606" s="25"/>
      <c r="CH606" s="25"/>
      <c r="CI606" s="25"/>
      <c r="CJ606" s="25"/>
      <c r="CK606" s="25"/>
      <c r="CL606" s="27"/>
    </row>
    <row r="607" spans="1:90" ht="11.25">
      <c r="A607" s="67"/>
      <c r="B607" s="49"/>
      <c r="C607" s="49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5"/>
      <c r="AV607" s="25"/>
      <c r="AW607" s="25"/>
      <c r="AX607" s="25"/>
      <c r="AY607" s="25"/>
      <c r="AZ607" s="25"/>
      <c r="BA607" s="25"/>
      <c r="BB607" s="25"/>
      <c r="BC607" s="25"/>
      <c r="BD607" s="25"/>
      <c r="BE607" s="25"/>
      <c r="BF607" s="25"/>
      <c r="BG607" s="25"/>
      <c r="BH607" s="25"/>
      <c r="BI607" s="25"/>
      <c r="BJ607" s="25"/>
      <c r="BK607" s="25"/>
      <c r="BL607" s="25"/>
      <c r="BM607" s="25"/>
      <c r="BN607" s="25"/>
      <c r="BO607" s="25"/>
      <c r="BP607" s="25"/>
      <c r="BQ607" s="25"/>
      <c r="BR607" s="25"/>
      <c r="BS607" s="25"/>
      <c r="BT607" s="25"/>
      <c r="BU607" s="25"/>
      <c r="BV607" s="25"/>
      <c r="BW607" s="25"/>
      <c r="BX607" s="25"/>
      <c r="BY607" s="26"/>
      <c r="BZ607" s="26"/>
      <c r="CA607" s="26"/>
      <c r="CB607" s="25"/>
      <c r="CC607" s="25"/>
      <c r="CD607" s="25"/>
      <c r="CE607" s="25"/>
      <c r="CF607" s="25"/>
      <c r="CG607" s="25"/>
      <c r="CH607" s="25"/>
      <c r="CI607" s="25"/>
      <c r="CJ607" s="25"/>
      <c r="CK607" s="25"/>
      <c r="CL607" s="27"/>
    </row>
    <row r="608" spans="1:90" ht="11.25">
      <c r="A608" s="67" t="s">
        <v>159</v>
      </c>
      <c r="B608" s="49"/>
      <c r="C608" s="49"/>
      <c r="D608" s="19" t="str">
        <f aca="true" t="array" ref="D608">IF(COUNTA(D3)=1,SUM(IF(D$18:D$603&gt;D3,1,0))," ")</f>
        <v> </v>
      </c>
      <c r="E608" s="19">
        <f aca="true" t="array" ref="E608">IF(COUNTA(E3)=1,SUM(IF(E$18:E$603&gt;E3,1,0))," ")</f>
        <v>0</v>
      </c>
      <c r="F608" s="19">
        <f aca="true" t="array" ref="F608">IF(COUNTA(F3)=1,SUM(IF(F$18:F$603&gt;F3,1,0))," ")</f>
        <v>12</v>
      </c>
      <c r="G608" s="19" t="str">
        <f aca="true" t="array" ref="G608">IF(COUNTA(G3)=1,SUM(IF(G$18:G$603&gt;G3,1,0))," ")</f>
        <v> </v>
      </c>
      <c r="H608" s="19" t="str">
        <f aca="true" t="array" ref="H608">IF(COUNTA(H3)=1,SUM(IF(H$18:H$603&gt;H3,1,0))," ")</f>
        <v> </v>
      </c>
      <c r="I608" s="19" t="str">
        <f aca="true" t="array" ref="I608">IF(COUNTA(I3)=1,SUM(IF(I$18:I$603&gt;I3,1,0))," ")</f>
        <v> </v>
      </c>
      <c r="J608" s="19" t="str">
        <f aca="true" t="array" ref="J608">IF(COUNTA(J3)=1,SUM(IF(J$18:J$603&gt;J3,1,0))," ")</f>
        <v> </v>
      </c>
      <c r="K608" s="19" t="str">
        <f aca="true" t="array" ref="K608">IF(COUNTA(K3)=1,SUM(IF(K$18:K$603&gt;K3,1,0))," ")</f>
        <v> </v>
      </c>
      <c r="L608" s="19" t="str">
        <f aca="true" t="array" ref="L608">IF(COUNTA(L3)=1,SUM(IF(L$18:L$603&gt;L3,1,0))," ")</f>
        <v> </v>
      </c>
      <c r="M608" s="19">
        <f aca="true" t="array" ref="M608">IF(COUNTA(M3)=1,SUM(IF(M$18:M$603&gt;M3,1,0))," ")</f>
        <v>0</v>
      </c>
      <c r="N608" s="19">
        <f aca="true" t="array" ref="N608">IF(COUNTA(N3)=1,SUM(IF(N$18:N$603&gt;N3,1,0))," ")</f>
        <v>0</v>
      </c>
      <c r="O608" s="19" t="str">
        <f aca="true" t="array" ref="O608">IF(COUNTA(O3)=1,SUM(IF(O$18:O$603&gt;O3,1,0))," ")</f>
        <v> </v>
      </c>
      <c r="P608" s="19">
        <f aca="true" t="array" ref="P608">IF(COUNTA(P3)=1,SUM(IF(P$18:P$603&gt;P3,1,0))," ")</f>
        <v>2</v>
      </c>
      <c r="Q608" s="19" t="str">
        <f aca="true" t="array" ref="Q608">IF(COUNTA(Q3)=1,SUM(IF(Q$18:Q$603&gt;Q3,1,0))," ")</f>
        <v> </v>
      </c>
      <c r="R608" s="19" t="str">
        <f aca="true" t="array" ref="R608">IF(COUNTA(R3)=1,SUM(IF(R$18:R$603&gt;R3,1,0))," ")</f>
        <v> </v>
      </c>
      <c r="S608" s="19" t="str">
        <f aca="true" t="array" ref="S608">IF(COUNTA(S3)=1,SUM(IF(S$18:S$603&gt;S3,1,0))," ")</f>
        <v> </v>
      </c>
      <c r="T608" s="19">
        <f aca="true" t="array" ref="T608">IF(COUNTA(T3)=1,SUM(IF(T$18:T$603&gt;T3,1,0))," ")</f>
        <v>0</v>
      </c>
      <c r="U608" s="19" t="str">
        <f aca="true" t="array" ref="U608">IF(COUNTA(U3)=1,SUM(IF(U$18:U$603&gt;U3,1,0))," ")</f>
        <v> </v>
      </c>
      <c r="V608" s="19">
        <f aca="true" t="array" ref="V608">IF(COUNTA(V3)=1,SUM(IF(V$18:V$603&gt;V3,1,0))," ")</f>
        <v>0</v>
      </c>
      <c r="W608" s="19">
        <f aca="true" t="array" ref="W608">IF(COUNTA(W3)=1,SUM(IF(W$18:W$603&gt;W3,1,0))," ")</f>
        <v>0</v>
      </c>
      <c r="X608" s="19">
        <f aca="true" t="array" ref="X608">IF(COUNTA(X3)=1,SUM(IF(X$18:X$603&gt;X3,1,0))," ")</f>
        <v>0</v>
      </c>
      <c r="Y608" s="19" t="str">
        <f aca="true" t="array" ref="Y608">IF(COUNTA(Y3)=1,SUM(IF(Y$18:Y$603&gt;Y3,1,0))," ")</f>
        <v> </v>
      </c>
      <c r="Z608" s="19" t="str">
        <f aca="true" t="array" ref="Z608">IF(COUNTA(Z3)=1,SUM(IF(Z$18:Z$603&gt;Z3,1,0))," ")</f>
        <v> </v>
      </c>
      <c r="AA608" s="19">
        <f aca="true" t="array" ref="AA608">IF(COUNTA(AA3)=1,SUM(IF(AA$18:AA$603&gt;AA3,1,0))," ")</f>
        <v>4</v>
      </c>
      <c r="AB608" s="19">
        <f aca="true" t="array" ref="AB608">IF(COUNTA(AB3)=1,SUM(IF(AB$18:AB$603&gt;AB3,1,0))," ")</f>
        <v>18</v>
      </c>
      <c r="AC608" s="19">
        <f aca="true" t="array" ref="AC608">IF(COUNTA(AC3)=1,SUM(IF(AC$18:AC$603&gt;AC3,1,0))," ")</f>
        <v>44</v>
      </c>
      <c r="AD608" s="19">
        <f aca="true" t="array" ref="AD608">IF(COUNTA(AD3)=1,SUM(IF(AD$18:AD$603&gt;AD3,1,0))," ")</f>
        <v>0</v>
      </c>
      <c r="AE608" s="19" t="str">
        <f aca="true" t="array" ref="AE608">IF(COUNTA(AE3)=1,SUM(IF(AE$18:AE$603&gt;AE3,1,0))," ")</f>
        <v> </v>
      </c>
      <c r="AF608" s="19">
        <f aca="true" t="array" ref="AF608">IF(COUNTA(AF3)=1,SUM(IF(AF$18:AF$603&gt;AF3,1,0))," ")</f>
        <v>18</v>
      </c>
      <c r="AG608" s="19" t="str">
        <f aca="true" t="array" ref="AG608">IF(COUNTA(AG3)=1,SUM(IF(AG$18:AG$603&gt;AG3,1,0))," ")</f>
        <v> </v>
      </c>
      <c r="AH608" s="19" t="str">
        <f aca="true" t="array" ref="AH608">IF(COUNTA(AH3)=1,SUM(IF(AH$18:AH$603&gt;AH3,1,0))," ")</f>
        <v> </v>
      </c>
      <c r="AI608" s="19" t="str">
        <f aca="true" t="array" ref="AI608">IF(COUNTA(AI3)=1,SUM(IF(AI$18:AI$603&gt;AI3,1,0))," ")</f>
        <v> </v>
      </c>
      <c r="AJ608" s="19" t="str">
        <f aca="true" t="array" ref="AJ608">IF(COUNTA(AJ3)=1,SUM(IF(AJ$18:AJ$603&gt;AJ3,1,0))," ")</f>
        <v> </v>
      </c>
      <c r="AK608" s="19" t="str">
        <f aca="true" t="array" ref="AK608">IF(COUNTA(AK3)=1,SUM(IF(AK$18:AK$603&gt;AK3,1,0))," ")</f>
        <v> </v>
      </c>
      <c r="AL608" s="19">
        <f aca="true" t="array" ref="AL608">IF(COUNTA(AL3)=1,SUM(IF(AL$18:AL$603&gt;AL3,1,0))," ")</f>
        <v>0</v>
      </c>
      <c r="AM608" s="19" t="str">
        <f aca="true" t="array" ref="AM608">IF(COUNTA(AM3)=1,SUM(IF(AM$18:AM$603&gt;AM3,1,0))," ")</f>
        <v> </v>
      </c>
      <c r="AN608" s="19" t="str">
        <f aca="true" t="array" ref="AN608">IF(COUNTA(AN3)=1,SUM(IF(AN$18:AN$603&gt;AN3,1,0))," ")</f>
        <v> </v>
      </c>
      <c r="AO608" s="19" t="str">
        <f aca="true" t="array" ref="AO608">IF(COUNTA(AO3)=1,SUM(IF(AO$18:AO$603&gt;AO3,1,0))," ")</f>
        <v> </v>
      </c>
      <c r="AP608" s="19" t="str">
        <f aca="true" t="array" ref="AP608">IF(COUNTA(AP3)=1,SUM(IF(AP$18:AP$603&gt;AP3,1,0))," ")</f>
        <v> </v>
      </c>
      <c r="AQ608" s="19">
        <f aca="true" t="array" ref="AQ608">IF(COUNTA(AQ3)=1,SUM(IF(AQ$18:AQ$603&gt;AQ3,1,0))," ")</f>
        <v>0</v>
      </c>
      <c r="AR608" s="19" t="str">
        <f aca="true" t="array" ref="AR608">IF(COUNTA(AR3)=1,SUM(IF(AR$18:AR$603&gt;AR3,1,0))," ")</f>
        <v> </v>
      </c>
      <c r="AS608" s="19"/>
      <c r="AT608" s="19">
        <f aca="true" t="array" ref="AT608">IF(COUNTA(AT3)=1,SUM(IF(AT$18:AT$603&gt;AT3,1,0))," ")</f>
        <v>8</v>
      </c>
      <c r="AU608" s="19" t="str">
        <f aca="true" t="array" ref="AU608">IF(COUNTA(AU3)=1,SUM(IF(AU$18:AU$603&gt;AU3,1,0))," ")</f>
        <v> </v>
      </c>
      <c r="AV608" s="19" t="str">
        <f aca="true" t="array" ref="AV608">IF(COUNTA(AV3)=1,SUM(IF(AV$18:AV$603&gt;AV3,1,0))," ")</f>
        <v> </v>
      </c>
      <c r="AW608" s="19" t="str">
        <f aca="true" t="array" ref="AW608">IF(COUNTA(AW3)=1,SUM(IF(AW$18:AW$603&gt;AW3,1,0))," ")</f>
        <v> </v>
      </c>
      <c r="AX608" s="19">
        <f aca="true" t="array" ref="AX608">IF(COUNTA(AX3)=1,SUM(IF(AX$18:AX$603&gt;AX3,1,0))," ")</f>
        <v>0</v>
      </c>
      <c r="AY608" s="19">
        <f aca="true" t="array" ref="AY608">IF(COUNTA(AY3)=1,SUM(IF(AY$18:AY$603&gt;AY3,1,0))," ")</f>
        <v>131</v>
      </c>
      <c r="AZ608" s="19" t="str">
        <f aca="true" t="array" ref="AZ608">IF(COUNTA(AZ3)=1,SUM(IF(AZ$18:AZ$603&gt;AZ3,1,0))," ")</f>
        <v> </v>
      </c>
      <c r="BA608" s="19">
        <f aca="true" t="array" ref="BA608">IF(COUNTA(BA3)=1,SUM(IF(BA$18:BA$603&gt;BA3,1,0))," ")</f>
        <v>0</v>
      </c>
      <c r="BB608" s="19">
        <f aca="true" t="array" ref="BB608">IF(COUNTA(BB3)=1,SUM(IF(BB$18:BB$603&gt;BB3,1,0))," ")</f>
        <v>4</v>
      </c>
      <c r="BC608" s="19">
        <f aca="true" t="array" ref="BC608">IF(COUNTA(BC3)=1,SUM(IF(BC$18:BC$603&gt;BC3,1,0))," ")</f>
        <v>0</v>
      </c>
      <c r="BD608" s="19" t="str">
        <f aca="true" t="array" ref="BD608">IF(COUNTA(BD3)=1,SUM(IF(BD$18:BD$603&gt;BD3,1,0))," ")</f>
        <v> </v>
      </c>
      <c r="BE608" s="19" t="str">
        <f aca="true" t="array" ref="BE608">IF(COUNTA(BE3)=1,SUM(IF(BE$18:BE$603&gt;BE3,1,0))," ")</f>
        <v> </v>
      </c>
      <c r="BF608" s="19" t="str">
        <f aca="true" t="array" ref="BF608">IF(COUNTA(BF3)=1,SUM(IF(BF$18:BF$603&gt;BF3,1,0))," ")</f>
        <v> </v>
      </c>
      <c r="BG608" s="19" t="str">
        <f aca="true" t="array" ref="BG608">IF(COUNTA(BG3)=1,SUM(IF(BG$18:BG$603&gt;BG3,1,0))," ")</f>
        <v> </v>
      </c>
      <c r="BH608" s="19" t="str">
        <f aca="true" t="array" ref="BH608">IF(COUNTA(BH3)=1,SUM(IF(BH$18:BH$603&gt;BH3,1,0))," ")</f>
        <v> </v>
      </c>
      <c r="BI608" s="19" t="str">
        <f aca="true" t="array" ref="BI608">IF(COUNTA(BI3)=1,SUM(IF(BI$18:BI$603&gt;BI3,1,0))," ")</f>
        <v> </v>
      </c>
      <c r="BJ608" s="19">
        <f aca="true" t="array" ref="BJ608">IF(COUNTA(BJ3)=1,SUM(IF(BJ$18:BJ$603&gt;BJ3,1,0))," ")</f>
        <v>124</v>
      </c>
      <c r="BK608" s="19">
        <f aca="true" t="array" ref="BK608">IF(COUNTA(BK3)=1,SUM(IF(BK$18:BK$603&gt;BK3,1,0))," ")</f>
        <v>0</v>
      </c>
      <c r="BL608" s="19" t="str">
        <f aca="true" t="array" ref="BL608">IF(COUNTA(BL3)=1,SUM(IF(BL$18:BL$603&gt;BL3,1,0))," ")</f>
        <v> </v>
      </c>
      <c r="BM608" s="19" t="str">
        <f aca="true" t="array" ref="BM608">IF(COUNTA(BM3)=1,SUM(IF(BM$18:BM$603&gt;BM3,1,0))," ")</f>
        <v> </v>
      </c>
      <c r="BN608" s="19" t="str">
        <f aca="true" t="array" ref="BN608">IF(COUNTA(BN3)=1,SUM(IF(BN$18:BN$603&gt;BN3,1,0))," ")</f>
        <v> </v>
      </c>
      <c r="BO608" s="19"/>
      <c r="BP608" s="19">
        <f aca="true" t="array" ref="BP608">IF(COUNTA(BP3)=1,SUM(IF(BP$18:BP$603&gt;BP3,1,0))," ")</f>
        <v>0</v>
      </c>
      <c r="BQ608" s="19">
        <f aca="true" t="array" ref="BQ608">IF(COUNTA(BQ3)=1,SUM(IF(BQ$18:BQ$603&gt;BQ3,1,0))," ")</f>
        <v>20</v>
      </c>
      <c r="BR608" s="19">
        <f aca="true" t="array" ref="BR608">IF(COUNTA(BR3)=1,SUM(IF(BR$18:BR$603&gt;BR3,1,0))," ")</f>
        <v>0</v>
      </c>
      <c r="BS608" s="19">
        <f aca="true" t="array" ref="BS608">IF(COUNTA(BS3)=1,SUM(IF(BS$18:BS$603&gt;BS3,1,0))," ")</f>
        <v>0</v>
      </c>
      <c r="BT608" s="19" t="str">
        <f aca="true" t="array" ref="BT608">IF(COUNTA(BT3)=1,SUM(IF(BT$18:BT$603&gt;BT3,1,0))," ")</f>
        <v> </v>
      </c>
      <c r="BU608" s="19">
        <f aca="true" t="array" ref="BU608">IF(COUNTA(BU3)=1,SUM(IF(BU$18:BU$603&gt;BU3,1,0))," ")</f>
        <v>2</v>
      </c>
      <c r="BV608" s="19" t="str">
        <f aca="true" t="array" ref="BV608">IF(COUNTA(BV3)=1,SUM(IF(BV$18:BV$603&gt;BV3,1,0))," ")</f>
        <v> </v>
      </c>
      <c r="BW608" s="19">
        <f aca="true" t="array" ref="BW608">IF(COUNTA(BW3)=1,SUM(IF(BW$18:BW$603&gt;BW3,1,0))," ")</f>
        <v>0</v>
      </c>
      <c r="BX608" s="19" t="str">
        <f aca="true" t="array" ref="BX608">IF(COUNTA(BX3)=1,SUM(IF(BX$18:BX$603&gt;BX3,1,0))," ")</f>
        <v> </v>
      </c>
      <c r="BY608" s="26"/>
      <c r="BZ608" s="26"/>
      <c r="CA608" s="26"/>
      <c r="CB608" s="25"/>
      <c r="CC608" s="25"/>
      <c r="CD608" s="25"/>
      <c r="CE608" s="25"/>
      <c r="CF608" s="25"/>
      <c r="CG608" s="25"/>
      <c r="CH608" s="25"/>
      <c r="CI608" s="25"/>
      <c r="CJ608" s="25"/>
      <c r="CK608" s="25"/>
      <c r="CL608" s="27"/>
    </row>
    <row r="609" spans="1:90" ht="10.5" customHeight="1">
      <c r="A609" s="57" t="s">
        <v>160</v>
      </c>
      <c r="B609" s="49"/>
      <c r="C609" s="49"/>
      <c r="D609" s="19">
        <f aca="true" t="array" ref="D609">IF(COUNTA(D4)=1,SUM(IF(D$18:D$603&gt;D4,1,0))," ")</f>
        <v>0</v>
      </c>
      <c r="E609" s="19">
        <f aca="true" t="array" ref="E609">IF(COUNTA(E4)=1,SUM(IF(E$18:E$603&gt;E4,1,0))," ")</f>
        <v>0</v>
      </c>
      <c r="F609" s="19">
        <f aca="true" t="array" ref="F609">IF(COUNTA(F4)=1,SUM(IF(F$18:F$603&gt;F4,1,0))," ")</f>
        <v>1</v>
      </c>
      <c r="G609" s="19">
        <f aca="true" t="array" ref="G609">IF(COUNTA(G4)=1,SUM(IF(G$18:G$603&gt;G4,1,0))," ")</f>
        <v>0</v>
      </c>
      <c r="H609" s="19">
        <f aca="true" t="array" ref="H609">IF(COUNTA(H4)=1,SUM(IF(H$18:H$603&gt;H4,1,0))," ")</f>
        <v>0</v>
      </c>
      <c r="I609" s="19">
        <f aca="true" t="array" ref="I609">IF(COUNTA(I4)=1,SUM(IF(I$18:I$603&gt;I4,1,0))," ")</f>
        <v>0</v>
      </c>
      <c r="J609" s="19" t="str">
        <f aca="true" t="array" ref="J609">IF(COUNTA(J4)=1,SUM(IF(J$18:J$603&gt;J4,1,0))," ")</f>
        <v> </v>
      </c>
      <c r="K609" s="19" t="str">
        <f aca="true" t="array" ref="K609">IF(COUNTA(K4)=1,SUM(IF(K$18:K$603&gt;K4,1,0))," ")</f>
        <v> </v>
      </c>
      <c r="L609" s="19" t="str">
        <f aca="true" t="array" ref="L609">IF(COUNTA(L4)=1,SUM(IF(L$18:L$603&gt;L4,1,0))," ")</f>
        <v> </v>
      </c>
      <c r="M609" s="19">
        <f aca="true" t="array" ref="M609">IF(COUNTA(M4)=1,SUM(IF(M$18:M$603&gt;M4,1,0))," ")</f>
        <v>0</v>
      </c>
      <c r="N609" s="19">
        <f aca="true" t="array" ref="N609">IF(COUNTA(N4)=1,SUM(IF(N$18:N$603&gt;N4,1,0))," ")</f>
        <v>0</v>
      </c>
      <c r="O609" s="19" t="str">
        <f aca="true" t="array" ref="O609">IF(COUNTA(O4)=1,SUM(IF(O$18:O$603&gt;O4,1,0))," ")</f>
        <v> </v>
      </c>
      <c r="P609" s="19">
        <f aca="true" t="array" ref="P609">IF(COUNTA(P4)=1,SUM(IF(P$18:P$603&gt;P4,1,0))," ")</f>
        <v>0</v>
      </c>
      <c r="Q609" s="19" t="str">
        <f aca="true" t="array" ref="Q609">IF(COUNTA(Q4)=1,SUM(IF(Q$18:Q$603&gt;Q4,1,0))," ")</f>
        <v> </v>
      </c>
      <c r="R609" s="19" t="str">
        <f aca="true" t="array" ref="R609">IF(COUNTA(R4)=1,SUM(IF(R$18:R$603&gt;R4,1,0))," ")</f>
        <v> </v>
      </c>
      <c r="S609" s="19">
        <f aca="true" t="array" ref="S609">IF(COUNTA(S4)=1,SUM(IF(S$18:S$603&gt;S4,1,0))," ")</f>
        <v>0</v>
      </c>
      <c r="T609" s="19">
        <f aca="true" t="array" ref="T609">IF(COUNTA(T4)=1,SUM(IF(T$18:T$603&gt;T4,1,0))," ")</f>
        <v>0</v>
      </c>
      <c r="U609" s="19" t="str">
        <f aca="true" t="array" ref="U609">IF(COUNTA(U4)=1,SUM(IF(U$18:U$603&gt;U4,1,0))," ")</f>
        <v> </v>
      </c>
      <c r="V609" s="19">
        <f aca="true" t="array" ref="V609">IF(COUNTA(V4)=1,SUM(IF(V$18:V$603&gt;V4,1,0))," ")</f>
        <v>0</v>
      </c>
      <c r="W609" s="19">
        <f aca="true" t="array" ref="W609">IF(COUNTA(W4)=1,SUM(IF(W$18:W$603&gt;W4,1,0))," ")</f>
        <v>0</v>
      </c>
      <c r="X609" s="19">
        <f aca="true" t="array" ref="X609">IF(COUNTA(X4)=1,SUM(IF(X$18:X$603&gt;X4,1,0))," ")</f>
        <v>0</v>
      </c>
      <c r="Y609" s="19">
        <f aca="true" t="array" ref="Y609">IF(COUNTA(Y4)=1,SUM(IF(Y$18:Y$603&gt;Y4,1,0))," ")</f>
        <v>0</v>
      </c>
      <c r="Z609" s="19">
        <f aca="true" t="array" ref="Z609">IF(COUNTA(Z4)=1,SUM(IF(Z$18:Z$603&gt;Z4,1,0))," ")</f>
        <v>4</v>
      </c>
      <c r="AA609" s="19">
        <f aca="true" t="array" ref="AA609">IF(COUNTA(AA4)=1,SUM(IF(AA$18:AA$603&gt;AA4,1,0))," ")</f>
        <v>0</v>
      </c>
      <c r="AB609" s="19">
        <f aca="true" t="array" ref="AB609">IF(COUNTA(AB4)=1,SUM(IF(AB$18:AB$603&gt;AB4,1,0))," ")</f>
        <v>1</v>
      </c>
      <c r="AC609" s="19">
        <f aca="true" t="array" ref="AC609">IF(COUNTA(AC4)=1,SUM(IF(AC$18:AC$603&gt;AC4,1,0))," ")</f>
        <v>16</v>
      </c>
      <c r="AD609" s="19">
        <f aca="true" t="array" ref="AD609">IF(COUNTA(AD4)=1,SUM(IF(AD$18:AD$603&gt;AD4,1,0))," ")</f>
        <v>0</v>
      </c>
      <c r="AE609" s="19" t="str">
        <f aca="true" t="array" ref="AE609">IF(COUNTA(AE4)=1,SUM(IF(AE$18:AE$603&gt;AE4,1,0))," ")</f>
        <v> </v>
      </c>
      <c r="AF609" s="19">
        <f aca="true" t="array" ref="AF609">IF(COUNTA(AF4)=1,SUM(IF(AF$18:AF$603&gt;AF4,1,0))," ")</f>
        <v>3</v>
      </c>
      <c r="AG609" s="19" t="str">
        <f aca="true" t="array" ref="AG609">IF(COUNTA(AG4)=1,SUM(IF(AG$18:AG$603&gt;AG4,1,0))," ")</f>
        <v> </v>
      </c>
      <c r="AH609" s="19" t="str">
        <f aca="true" t="array" ref="AH609">IF(COUNTA(AH4)=1,SUM(IF(AH$18:AH$603&gt;AH4,1,0))," ")</f>
        <v> </v>
      </c>
      <c r="AI609" s="19" t="str">
        <f aca="true" t="array" ref="AI609">IF(COUNTA(AI4)=1,SUM(IF(AI$18:AI$603&gt;AI4,1,0))," ")</f>
        <v> </v>
      </c>
      <c r="AJ609" s="19">
        <f aca="true" t="array" ref="AJ609">IF(COUNTA(AJ4)=1,SUM(IF(AJ$18:AJ$603&gt;AJ4,1,0))," ")</f>
        <v>0</v>
      </c>
      <c r="AK609" s="19">
        <f aca="true" t="array" ref="AK609">IF(COUNTA(AK4)=1,SUM(IF(AK$18:AK$603&gt;AK4,1,0))," ")</f>
        <v>0</v>
      </c>
      <c r="AL609" s="19">
        <f aca="true" t="array" ref="AL609">IF(COUNTA(AL4)=1,SUM(IF(AL$18:AL$603&gt;AL4,1,0))," ")</f>
        <v>0</v>
      </c>
      <c r="AM609" s="19">
        <f aca="true" t="array" ref="AM609">IF(COUNTA(AM4)=1,SUM(IF(AM$18:AM$603&gt;AM4,1,0))," ")</f>
        <v>0</v>
      </c>
      <c r="AN609" s="19" t="str">
        <f aca="true" t="array" ref="AN609">IF(COUNTA(AN4)=1,SUM(IF(AN$18:AN$603&gt;AN4,1,0))," ")</f>
        <v> </v>
      </c>
      <c r="AO609" s="19">
        <f aca="true" t="array" ref="AO609">IF(COUNTA(AO4)=1,SUM(IF(AO$18:AO$603&gt;AO4,1,0))," ")</f>
        <v>0</v>
      </c>
      <c r="AP609" s="19" t="str">
        <f aca="true" t="array" ref="AP609">IF(COUNTA(AP4)=1,SUM(IF(AP$18:AP$603&gt;AP4,1,0))," ")</f>
        <v> </v>
      </c>
      <c r="AQ609" s="19">
        <f aca="true" t="array" ref="AQ609">IF(COUNTA(AQ4)=1,SUM(IF(AQ$18:AQ$603&gt;AQ4,1,0))," ")</f>
        <v>0</v>
      </c>
      <c r="AR609" s="19">
        <f aca="true" t="array" ref="AR609">IF(COUNTA(AR4)=1,SUM(IF(AR$18:AR$603&gt;AR4,1,0))," ")</f>
        <v>0</v>
      </c>
      <c r="AS609" s="19"/>
      <c r="AT609" s="19">
        <f aca="true" t="array" ref="AT609">IF(COUNTA(AT4)=1,SUM(IF(AT$18:AT$603&gt;AT4,1,0))," ")</f>
        <v>1</v>
      </c>
      <c r="AU609" s="19" t="str">
        <f aca="true" t="array" ref="AU609">IF(COUNTA(AU4)=1,SUM(IF(AU$18:AU$603&gt;AU4,1,0))," ")</f>
        <v> </v>
      </c>
      <c r="AV609" s="19" t="str">
        <f aca="true" t="array" ref="AV609">IF(COUNTA(AV4)=1,SUM(IF(AV$18:AV$603&gt;AV4,1,0))," ")</f>
        <v> </v>
      </c>
      <c r="AW609" s="19">
        <f aca="true" t="array" ref="AW609">IF(COUNTA(AW4)=1,SUM(IF(AW$18:AW$603&gt;AW4,1,0))," ")</f>
        <v>0</v>
      </c>
      <c r="AX609" s="19">
        <f aca="true" t="array" ref="AX609">IF(COUNTA(AX4)=1,SUM(IF(AX$18:AX$603&gt;AX4,1,0))," ")</f>
        <v>0</v>
      </c>
      <c r="AY609" s="19">
        <f aca="true" t="array" ref="AY609">IF(COUNTA(AY4)=1,SUM(IF(AY$18:AY$603&gt;AY4,1,0))," ")</f>
        <v>46</v>
      </c>
      <c r="AZ609" s="19">
        <f aca="true" t="array" ref="AZ609">IF(COUNTA(AZ4)=1,SUM(IF(AZ$18:AZ$603&gt;AZ4,1,0))," ")</f>
        <v>0</v>
      </c>
      <c r="BA609" s="19">
        <f aca="true" t="array" ref="BA609">IF(COUNTA(BA4)=1,SUM(IF(BA$18:BA$603&gt;BA4,1,0))," ")</f>
        <v>0</v>
      </c>
      <c r="BB609" s="19">
        <f aca="true" t="array" ref="BB609">IF(COUNTA(BB4)=1,SUM(IF(BB$18:BB$603&gt;BB4,1,0))," ")</f>
        <v>0</v>
      </c>
      <c r="BC609" s="19">
        <f aca="true" t="array" ref="BC609">IF(COUNTA(BC4)=1,SUM(IF(BC$18:BC$603&gt;BC4,1,0))," ")</f>
        <v>0</v>
      </c>
      <c r="BD609" s="19">
        <f aca="true" t="array" ref="BD609">IF(COUNTA(BD4)=1,SUM(IF(BD$18:BD$603&gt;BD4,1,0))," ")</f>
        <v>4</v>
      </c>
      <c r="BE609" s="19">
        <f aca="true" t="array" ref="BE609">IF(COUNTA(BE4)=1,SUM(IF(BE$18:BE$603&gt;BE4,1,0))," ")</f>
        <v>0</v>
      </c>
      <c r="BF609" s="19">
        <f aca="true" t="array" ref="BF609">IF(COUNTA(BF4)=1,SUM(IF(BF$18:BF$603&gt;BF4,1,0))," ")</f>
        <v>0</v>
      </c>
      <c r="BG609" s="19">
        <f aca="true" t="array" ref="BG609">IF(COUNTA(BG4)=1,SUM(IF(BG$18:BG$603&gt;BG4,1,0))," ")</f>
        <v>0</v>
      </c>
      <c r="BH609" s="19" t="str">
        <f aca="true" t="array" ref="BH609">IF(COUNTA(BH4)=1,SUM(IF(BH$18:BH$603&gt;BH4,1,0))," ")</f>
        <v> </v>
      </c>
      <c r="BI609" s="19" t="str">
        <f aca="true" t="array" ref="BI609">IF(COUNTA(BI4)=1,SUM(IF(BI$18:BI$603&gt;BI4,1,0))," ")</f>
        <v> </v>
      </c>
      <c r="BJ609" s="19">
        <f aca="true" t="array" ref="BJ609">IF(COUNTA(BJ4)=1,SUM(IF(BJ$18:BJ$603&gt;BJ4,1,0))," ")</f>
        <v>124</v>
      </c>
      <c r="BK609" s="19">
        <f aca="true" t="array" ref="BK609">IF(COUNTA(BK4)=1,SUM(IF(BK$18:BK$603&gt;BK4,1,0))," ")</f>
        <v>0</v>
      </c>
      <c r="BL609" s="19" t="str">
        <f aca="true" t="array" ref="BL609">IF(COUNTA(BL4)=1,SUM(IF(BL$18:BL$603&gt;BL4,1,0))," ")</f>
        <v> </v>
      </c>
      <c r="BM609" s="19" t="str">
        <f aca="true" t="array" ref="BM609">IF(COUNTA(BM4)=1,SUM(IF(BM$18:BM$603&gt;BM4,1,0))," ")</f>
        <v> </v>
      </c>
      <c r="BN609" s="19" t="str">
        <f aca="true" t="array" ref="BN609">IF(COUNTA(BN4)=1,SUM(IF(BN$18:BN$603&gt;BN4,1,0))," ")</f>
        <v> </v>
      </c>
      <c r="BO609" s="19"/>
      <c r="BP609" s="19">
        <f aca="true" t="array" ref="BP609">IF(COUNTA(BP4)=1,SUM(IF(BP$18:BP$603&gt;BP4,1,0))," ")</f>
        <v>1</v>
      </c>
      <c r="BQ609" s="19">
        <f aca="true" t="array" ref="BQ609">IF(COUNTA(BQ4)=1,SUM(IF(BQ$18:BQ$603&gt;BQ4,1,0))," ")</f>
        <v>16</v>
      </c>
      <c r="BR609" s="19">
        <f aca="true" t="array" ref="BR609">IF(COUNTA(BR4)=1,SUM(IF(BR$18:BR$603&gt;BR4,1,0))," ")</f>
        <v>0</v>
      </c>
      <c r="BS609" s="19">
        <f aca="true" t="array" ref="BS609">IF(COUNTA(BS4)=1,SUM(IF(BS$18:BS$603&gt;BS4,1,0))," ")</f>
        <v>0</v>
      </c>
      <c r="BT609" s="19" t="str">
        <f aca="true" t="array" ref="BT609">IF(COUNTA(BT4)=1,SUM(IF(BT$18:BT$603&gt;BT4,1,0))," ")</f>
        <v> </v>
      </c>
      <c r="BU609" s="19">
        <f aca="true" t="array" ref="BU609">IF(COUNTA(BU4)=1,SUM(IF(BU$18:BU$603&gt;BU4,1,0))," ")</f>
        <v>0</v>
      </c>
      <c r="BV609" s="19">
        <f aca="true" t="array" ref="BV609">IF(COUNTA(BV4)=1,SUM(IF(BV$18:BV$603&gt;BV4,1,0))," ")</f>
        <v>14</v>
      </c>
      <c r="BW609" s="19">
        <f aca="true" t="array" ref="BW609">IF(COUNTA(BW4)=1,SUM(IF(BW$18:BW$603&gt;BW4,1,0))," ")</f>
        <v>0</v>
      </c>
      <c r="BX609" s="19">
        <f aca="true" t="array" ref="BX609">IF(COUNTA(BX4)=1,SUM(IF(BX$18:BX$603&gt;BX4,1,0))," ")</f>
        <v>1</v>
      </c>
      <c r="BY609" s="56"/>
      <c r="BZ609" s="47">
        <f>(SUM(D610:BM610))</f>
        <v>3</v>
      </c>
      <c r="CA609" s="68" t="s">
        <v>161</v>
      </c>
      <c r="CB609" s="69"/>
      <c r="CC609" s="69"/>
      <c r="CD609" s="25"/>
      <c r="CE609" s="25"/>
      <c r="CF609" s="25"/>
      <c r="CG609" s="25"/>
      <c r="CH609" s="25"/>
      <c r="CI609" s="25"/>
      <c r="CJ609" s="25"/>
      <c r="CK609" s="25"/>
      <c r="CL609" s="27"/>
    </row>
    <row r="610" spans="1:90" ht="10.5" customHeight="1">
      <c r="A610" s="57" t="s">
        <v>162</v>
      </c>
      <c r="B610" s="49"/>
      <c r="C610" s="49"/>
      <c r="D610" s="19">
        <f aca="true" t="array" ref="D610">IF(COUNTA(D5)=1,SUM(IF(D$18:D$603&gt;D5,1,0))," ")</f>
        <v>0</v>
      </c>
      <c r="E610" s="19" t="str">
        <f aca="true" t="array" ref="E610">IF(COUNTA(E5)=1,SUM(IF(E$18:E$603&gt;E5,1,0))," ")</f>
        <v> </v>
      </c>
      <c r="F610" s="19">
        <f aca="true" t="array" ref="F610">IF(COUNTA(F5)=1,SUM(IF(F$18:F$603&gt;F5,1,0))," ")</f>
        <v>1</v>
      </c>
      <c r="G610" s="19">
        <f aca="true" t="array" ref="G610">IF(COUNTA(G5)=1,SUM(IF(G$18:G$603&gt;G5,1,0))," ")</f>
        <v>0</v>
      </c>
      <c r="H610" s="19">
        <f aca="true" t="array" ref="H610">IF(COUNTA(H5)=1,SUM(IF(H$18:H$603&gt;H5,1,0))," ")</f>
        <v>0</v>
      </c>
      <c r="I610" s="19">
        <f aca="true" t="array" ref="I610">IF(COUNTA(I5)=1,SUM(IF(I$18:I$603&gt;I5,1,0))," ")</f>
        <v>0</v>
      </c>
      <c r="J610" s="19" t="str">
        <f aca="true" t="array" ref="J610">IF(COUNTA(J5)=1,SUM(IF(J$18:J$603&gt;J5,1,0))," ")</f>
        <v> </v>
      </c>
      <c r="K610" s="19" t="str">
        <f aca="true" t="array" ref="K610">IF(COUNTA(K5)=1,SUM(IF(K$18:K$603&gt;K5,1,0))," ")</f>
        <v> </v>
      </c>
      <c r="L610" s="19" t="str">
        <f aca="true" t="array" ref="L610">IF(COUNTA(L5)=1,SUM(IF(L$18:L$603&gt;L5,1,0))," ")</f>
        <v> </v>
      </c>
      <c r="M610" s="19">
        <f aca="true" t="array" ref="M610">IF(COUNTA(M5)=1,SUM(IF(M$18:M$603&gt;M5,1,0))," ")</f>
        <v>0</v>
      </c>
      <c r="N610" s="19">
        <f aca="true" t="array" ref="N610">IF(COUNTA(N5)=1,SUM(IF(N$18:N$603&gt;N5,1,0))," ")</f>
        <v>0</v>
      </c>
      <c r="O610" s="19" t="str">
        <f aca="true" t="array" ref="O610">IF(COUNTA(O5)=1,SUM(IF(O$18:O$603&gt;O5,1,0))," ")</f>
        <v> </v>
      </c>
      <c r="P610" s="19">
        <f aca="true" t="array" ref="P610">IF(COUNTA(P5)=1,SUM(IF(P$18:P$603&gt;P5,1,0))," ")</f>
        <v>0</v>
      </c>
      <c r="Q610" s="19" t="str">
        <f aca="true" t="array" ref="Q610">IF(COUNTA(Q5)=1,SUM(IF(Q$18:Q$603&gt;Q5,1,0))," ")</f>
        <v> </v>
      </c>
      <c r="R610" s="19" t="str">
        <f aca="true" t="array" ref="R610">IF(COUNTA(R5)=1,SUM(IF(R$18:R$603&gt;R5,1,0))," ")</f>
        <v> </v>
      </c>
      <c r="S610" s="19" t="str">
        <f aca="true" t="array" ref="S610">IF(COUNTA(S5)=1,SUM(IF(S$18:S$603&gt;S5,1,0))," ")</f>
        <v> </v>
      </c>
      <c r="T610" s="19">
        <f aca="true" t="array" ref="T610">IF(COUNTA(T5)=1,SUM(IF(T$18:T$603&gt;T5,1,0))," ")</f>
        <v>0</v>
      </c>
      <c r="U610" s="19" t="str">
        <f aca="true" t="array" ref="U610">IF(COUNTA(U5)=1,SUM(IF(U$18:U$603&gt;U5,1,0))," ")</f>
        <v> </v>
      </c>
      <c r="V610" s="19">
        <f aca="true" t="array" ref="V610">IF(COUNTA(V5)=1,SUM(IF(V$18:V$603&gt;V5,1,0))," ")</f>
        <v>0</v>
      </c>
      <c r="W610" s="19" t="str">
        <f aca="true" t="array" ref="W610">IF(COUNTA(W5)=1,SUM(IF(W$18:W$603&gt;W5,1,0))," ")</f>
        <v> </v>
      </c>
      <c r="X610" s="19" t="str">
        <f aca="true" t="array" ref="X610">IF(COUNTA(X5)=1,SUM(IF(X$18:X$603&gt;X5,1,0))," ")</f>
        <v> </v>
      </c>
      <c r="Y610" s="19">
        <f aca="true" t="array" ref="Y610">IF(COUNTA(Y5)=1,SUM(IF(Y$18:Y$603&gt;Y5,1,0))," ")</f>
        <v>0</v>
      </c>
      <c r="Z610" s="19" t="str">
        <f aca="true" t="array" ref="Z610">IF(COUNTA(Z5)=1,SUM(IF(Z$18:Z$603&gt;Z5,1,0))," ")</f>
        <v> </v>
      </c>
      <c r="AA610" s="19">
        <f aca="true" t="array" ref="AA610">IF(COUNTA(AA5)=1,SUM(IF(AA$18:AA$603&gt;AA5,1,0))," ")</f>
        <v>0</v>
      </c>
      <c r="AB610" s="19">
        <f aca="true" t="array" ref="AB610">IF(COUNTA(AB5)=1,SUM(IF(AB$18:AB$603&gt;AB5,1,0))," ")</f>
        <v>1</v>
      </c>
      <c r="AC610" s="19" t="str">
        <f aca="true" t="array" ref="AC610">IF(COUNTA(AC5)=1,SUM(IF(AC$18:AC$603&gt;AC5,1,0))," ")</f>
        <v> </v>
      </c>
      <c r="AD610" s="19">
        <f aca="true" t="array" ref="AD610">IF(COUNTA(AD5)=1,SUM(IF(AD$18:AD$603&gt;AD5,1,0))," ")</f>
        <v>0</v>
      </c>
      <c r="AE610" s="19" t="str">
        <f aca="true" t="array" ref="AE610">IF(COUNTA(AE5)=1,SUM(IF(AE$18:AE$603&gt;AE5,1,0))," ")</f>
        <v> </v>
      </c>
      <c r="AF610" s="19" t="str">
        <f aca="true" t="array" ref="AF610">IF(COUNTA(AF5)=1,SUM(IF(AF$18:AF$603&gt;AF5,1,0))," ")</f>
        <v> </v>
      </c>
      <c r="AG610" s="19" t="str">
        <f aca="true" t="array" ref="AG610">IF(COUNTA(AG5)=1,SUM(IF(AG$18:AG$603&gt;AG5,1,0))," ")</f>
        <v> </v>
      </c>
      <c r="AH610" s="19" t="str">
        <f aca="true" t="array" ref="AH610">IF(COUNTA(AH5)=1,SUM(IF(AH$18:AH$603&gt;AH5,1,0))," ")</f>
        <v> </v>
      </c>
      <c r="AI610" s="19" t="str">
        <f aca="true" t="array" ref="AI610">IF(COUNTA(AI5)=1,SUM(IF(AI$18:AI$603&gt;AI5,1,0))," ")</f>
        <v> </v>
      </c>
      <c r="AJ610" s="19" t="str">
        <f aca="true" t="array" ref="AJ610">IF(COUNTA(AJ5)=1,SUM(IF(AJ$18:AJ$603&gt;AJ5,1,0))," ")</f>
        <v> </v>
      </c>
      <c r="AK610" s="19" t="str">
        <f aca="true" t="array" ref="AK610">IF(COUNTA(AK5)=1,SUM(IF(AK$18:AK$603&gt;AK5,1,0))," ")</f>
        <v> </v>
      </c>
      <c r="AL610" s="19">
        <f aca="true" t="array" ref="AL610">IF(COUNTA(AL5)=1,SUM(IF(AL$18:AL$603&gt;AL5,1,0))," ")</f>
        <v>0</v>
      </c>
      <c r="AM610" s="19">
        <f aca="true" t="array" ref="AM610">IF(COUNTA(AM5)=1,SUM(IF(AM$18:AM$603&gt;AM5,1,0))," ")</f>
        <v>0</v>
      </c>
      <c r="AN610" s="19" t="str">
        <f aca="true" t="array" ref="AN610">IF(COUNTA(AN5)=1,SUM(IF(AN$18:AN$603&gt;AN5,1,0))," ")</f>
        <v> </v>
      </c>
      <c r="AO610" s="19">
        <f aca="true" t="array" ref="AO610">IF(COUNTA(AO5)=1,SUM(IF(AO$18:AO$603&gt;AO5,1,0))," ")</f>
        <v>0</v>
      </c>
      <c r="AP610" s="19" t="str">
        <f aca="true" t="array" ref="AP610">IF(COUNTA(AP5)=1,SUM(IF(AP$18:AP$603&gt;AP5,1,0))," ")</f>
        <v> </v>
      </c>
      <c r="AQ610" s="19" t="str">
        <f aca="true" t="array" ref="AQ610">IF(COUNTA(AQ5)=1,SUM(IF(AQ$18:AQ$603&gt;AQ5,1,0))," ")</f>
        <v> </v>
      </c>
      <c r="AR610" s="19" t="str">
        <f aca="true" t="array" ref="AR610">IF(COUNTA(AR5)=1,SUM(IF(AR$18:AR$603&gt;AR5,1,0))," ")</f>
        <v> </v>
      </c>
      <c r="AS610" s="19"/>
      <c r="AT610" s="19">
        <f aca="true" t="array" ref="AT610">IF(COUNTA(AT5)=1,SUM(IF(AT$18:AT$603&gt;AT5,1,0))," ")</f>
        <v>1</v>
      </c>
      <c r="AU610" s="19" t="str">
        <f aca="true" t="array" ref="AU610">IF(COUNTA(AU5)=1,SUM(IF(AU$18:AU$603&gt;AU5,1,0))," ")</f>
        <v> </v>
      </c>
      <c r="AV610" s="19" t="str">
        <f aca="true" t="array" ref="AV610">IF(COUNTA(AV5)=1,SUM(IF(AV$18:AV$603&gt;AV5,1,0))," ")</f>
        <v> </v>
      </c>
      <c r="AW610" s="19">
        <f aca="true" t="array" ref="AW610">IF(COUNTA(AW5)=1,SUM(IF(AW$18:AW$603&gt;AW5,1,0))," ")</f>
        <v>0</v>
      </c>
      <c r="AX610" s="19" t="str">
        <f aca="true" t="array" ref="AX610">IF(COUNTA(AX5)=1,SUM(IF(AX$18:AX$603&gt;AX5,1,0))," ")</f>
        <v> </v>
      </c>
      <c r="AY610" s="19" t="str">
        <f aca="true" t="array" ref="AY610">IF(COUNTA(AY5)=1,SUM(IF(AY$18:AY$603&gt;AY5,1,0))," ")</f>
        <v> </v>
      </c>
      <c r="AZ610" s="19" t="str">
        <f aca="true" t="array" ref="AZ610">IF(COUNTA(AZ5)=1,SUM(IF(AZ$18:AZ$603&gt;AZ5,1,0))," ")</f>
        <v> </v>
      </c>
      <c r="BA610" s="19">
        <f aca="true" t="array" ref="BA610">IF(COUNTA(BA5)=1,SUM(IF(BA$18:BA$603&gt;BA5,1,0))," ")</f>
        <v>0</v>
      </c>
      <c r="BB610" s="19" t="str">
        <f aca="true" t="array" ref="BB610">IF(COUNTA(BB5)=1,SUM(IF(BB$18:BB$603&gt;BB5,1,0))," ")</f>
        <v> </v>
      </c>
      <c r="BC610" s="19">
        <f aca="true" t="array" ref="BC610">IF(COUNTA(BC5)=1,SUM(IF(BC$18:BC$603&gt;BC5,1,0))," ")</f>
        <v>0</v>
      </c>
      <c r="BD610" s="19" t="str">
        <f aca="true" t="array" ref="BD610">IF(COUNTA(BD5)=1,SUM(IF(BD$18:BD$603&gt;BD5,1,0))," ")</f>
        <v> </v>
      </c>
      <c r="BE610" s="19">
        <f aca="true" t="array" ref="BE610">IF(COUNTA(BE5)=1,SUM(IF(BE$18:BE$603&gt;BE5,1,0))," ")</f>
        <v>0</v>
      </c>
      <c r="BF610" s="19">
        <f aca="true" t="array" ref="BF610">IF(COUNTA(BF5)=1,SUM(IF(BF$18:BF$603&gt;BF5,1,0))," ")</f>
        <v>0</v>
      </c>
      <c r="BG610" s="19">
        <f aca="true" t="array" ref="BG610">IF(COUNTA(BG5)=1,SUM(IF(BG$18:BG$603&gt;BG5,1,0))," ")</f>
        <v>0</v>
      </c>
      <c r="BH610" s="19" t="str">
        <f aca="true" t="array" ref="BH610">IF(COUNTA(BH5)=1,SUM(IF(BH$18:BH$603&gt;BH5,1,0))," ")</f>
        <v> </v>
      </c>
      <c r="BI610" s="19" t="str">
        <f aca="true" t="array" ref="BI610">IF(COUNTA(BI5)=1,SUM(IF(BI$18:BI$603&gt;BI5,1,0))," ")</f>
        <v> </v>
      </c>
      <c r="BJ610" s="19" t="str">
        <f aca="true" t="array" ref="BJ610">IF(COUNTA(BJ5)=1,SUM(IF(BJ$18:BJ$603&gt;BJ5,1,0))," ")</f>
        <v> </v>
      </c>
      <c r="BK610" s="19">
        <f aca="true" t="array" ref="BK610">IF(COUNTA(BK5)=1,SUM(IF(BK$18:BK$603&gt;BK5,1,0))," ")</f>
        <v>0</v>
      </c>
      <c r="BL610" s="19" t="str">
        <f aca="true" t="array" ref="BL610">IF(COUNTA(BL5)=1,SUM(IF(BL$18:BL$603&gt;BL5,1,0))," ")</f>
        <v> </v>
      </c>
      <c r="BM610" s="19" t="str">
        <f aca="true" t="array" ref="BM610">IF(COUNTA(BM5)=1,SUM(IF(BM$18:BM$603&gt;BM5,1,0))," ")</f>
        <v> </v>
      </c>
      <c r="BN610" s="19" t="str">
        <f aca="true" t="array" ref="BN610">IF(COUNTA(BN5)=1,SUM(IF(BN$18:BN$603&gt;BN5,1,0))," ")</f>
        <v> </v>
      </c>
      <c r="BO610" s="19"/>
      <c r="BP610" s="19" t="str">
        <f aca="true" t="array" ref="BP610">IF(COUNTA(BP5)=1,SUM(IF(BP$18:BP$603&gt;BP5,1,0))," ")</f>
        <v> </v>
      </c>
      <c r="BQ610" s="19">
        <f aca="true" t="array" ref="BQ610">IF(COUNTA(BQ5)=1,SUM(IF(BQ$18:BQ$603&gt;BQ5,1,0))," ")</f>
        <v>16</v>
      </c>
      <c r="BR610" s="19">
        <f aca="true" t="array" ref="BR610">IF(COUNTA(BR5)=1,SUM(IF(BR$18:BR$603&gt;BR5,1,0))," ")</f>
        <v>0</v>
      </c>
      <c r="BS610" s="19" t="str">
        <f aca="true" t="array" ref="BS610">IF(COUNTA(BS5)=1,SUM(IF(BS$18:BS$603&gt;BS5,1,0))," ")</f>
        <v> </v>
      </c>
      <c r="BT610" s="19" t="str">
        <f aca="true" t="array" ref="BT610">IF(COUNTA(BT5)=1,SUM(IF(BT$18:BT$603&gt;BT5,1,0))," ")</f>
        <v> </v>
      </c>
      <c r="BU610" s="19" t="str">
        <f aca="true" t="array" ref="BU610">IF(COUNTA(BU5)=1,SUM(IF(BU$18:BU$603&gt;BU5,1,0))," ")</f>
        <v> </v>
      </c>
      <c r="BV610" s="19">
        <f aca="true" t="array" ref="BV610">IF(COUNTA(BV5)=1,SUM(IF(BV$18:BV$603&gt;BV5,1,0))," ")</f>
        <v>1</v>
      </c>
      <c r="BW610" s="19" t="str">
        <f aca="true" t="array" ref="BW610">IF(COUNTA(BW5)=1,SUM(IF(BW$18:BW$603&gt;BW5,1,0))," ")</f>
        <v> </v>
      </c>
      <c r="BX610" s="19" t="str">
        <f aca="true" t="array" ref="BX610">IF(COUNTA(BX5)=1,SUM(IF(BX$18:BX$603&gt;BX5,1,0))," ")</f>
        <v> </v>
      </c>
      <c r="BY610" s="56"/>
      <c r="BZ610" s="47">
        <f>(SUM(BP610:BX610))</f>
        <v>17</v>
      </c>
      <c r="CA610" s="68" t="s">
        <v>163</v>
      </c>
      <c r="CB610" s="69"/>
      <c r="CC610" s="69"/>
      <c r="CD610" s="25"/>
      <c r="CE610" s="25"/>
      <c r="CF610" s="25"/>
      <c r="CG610" s="25"/>
      <c r="CH610" s="25"/>
      <c r="CI610" s="25"/>
      <c r="CJ610" s="25"/>
      <c r="CK610" s="25"/>
      <c r="CL610" s="27"/>
    </row>
    <row r="611" spans="1:90" ht="10.5" customHeight="1">
      <c r="A611" s="23"/>
      <c r="B611" s="49"/>
      <c r="C611" s="49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  <c r="AV611" s="25"/>
      <c r="AW611" s="25"/>
      <c r="AX611" s="25"/>
      <c r="AY611" s="25"/>
      <c r="AZ611" s="25"/>
      <c r="BA611" s="25"/>
      <c r="BB611" s="25"/>
      <c r="BC611" s="25"/>
      <c r="BD611" s="25"/>
      <c r="BE611" s="25"/>
      <c r="BF611" s="25"/>
      <c r="BG611" s="25"/>
      <c r="BH611" s="25"/>
      <c r="BI611" s="25"/>
      <c r="BJ611" s="25"/>
      <c r="BK611" s="25"/>
      <c r="BL611" s="25"/>
      <c r="BM611" s="25"/>
      <c r="BN611" s="25"/>
      <c r="BO611" s="25"/>
      <c r="BP611" s="25"/>
      <c r="BQ611" s="25"/>
      <c r="BR611" s="25"/>
      <c r="BS611" s="25"/>
      <c r="BT611" s="25"/>
      <c r="BU611" s="25"/>
      <c r="BV611" s="25"/>
      <c r="BW611" s="25"/>
      <c r="BX611" s="25"/>
      <c r="BY611" s="56"/>
      <c r="BZ611" s="56"/>
      <c r="CA611" s="26"/>
      <c r="CB611" s="25"/>
      <c r="CC611" s="25"/>
      <c r="CD611" s="25"/>
      <c r="CE611" s="25"/>
      <c r="CF611" s="25"/>
      <c r="CG611" s="25"/>
      <c r="CH611" s="25"/>
      <c r="CI611" s="25"/>
      <c r="CJ611" s="25"/>
      <c r="CK611" s="25"/>
      <c r="CL611" s="27"/>
    </row>
    <row r="612" spans="1:90" ht="10.5" customHeight="1">
      <c r="A612" s="23" t="s">
        <v>164</v>
      </c>
      <c r="B612" s="49"/>
      <c r="C612" s="49"/>
      <c r="D612" s="25">
        <v>50</v>
      </c>
      <c r="E612" s="25">
        <v>37</v>
      </c>
      <c r="F612" s="25">
        <v>27</v>
      </c>
      <c r="G612" s="25">
        <v>15</v>
      </c>
      <c r="H612" s="25">
        <v>23</v>
      </c>
      <c r="I612" s="25">
        <v>3</v>
      </c>
      <c r="J612" s="25"/>
      <c r="K612" s="25"/>
      <c r="L612" s="25"/>
      <c r="M612" s="25">
        <v>14</v>
      </c>
      <c r="N612" s="25">
        <v>26</v>
      </c>
      <c r="O612" s="25">
        <v>1</v>
      </c>
      <c r="P612" s="25">
        <v>11</v>
      </c>
      <c r="Q612" s="25">
        <v>2</v>
      </c>
      <c r="R612" s="25"/>
      <c r="S612" s="25">
        <v>19</v>
      </c>
      <c r="T612" s="25">
        <v>38</v>
      </c>
      <c r="U612" s="25">
        <v>51</v>
      </c>
      <c r="V612" s="25">
        <v>30</v>
      </c>
      <c r="W612" s="25">
        <v>31</v>
      </c>
      <c r="X612" s="25">
        <v>32</v>
      </c>
      <c r="Y612" s="25">
        <v>4</v>
      </c>
      <c r="Z612" s="25">
        <v>9</v>
      </c>
      <c r="AA612" s="25">
        <v>12</v>
      </c>
      <c r="AB612" s="25">
        <v>8</v>
      </c>
      <c r="AC612" s="25">
        <v>33</v>
      </c>
      <c r="AD612" s="25">
        <v>10</v>
      </c>
      <c r="AE612" s="25">
        <v>47</v>
      </c>
      <c r="AF612" s="25">
        <v>16</v>
      </c>
      <c r="AG612" s="25">
        <v>35</v>
      </c>
      <c r="AH612" s="25">
        <v>34</v>
      </c>
      <c r="AI612" s="25">
        <v>45</v>
      </c>
      <c r="AJ612" s="25">
        <v>21</v>
      </c>
      <c r="AK612" s="25">
        <v>17</v>
      </c>
      <c r="AL612" s="25">
        <v>29</v>
      </c>
      <c r="AM612" s="25">
        <v>49</v>
      </c>
      <c r="AN612" s="25"/>
      <c r="AO612" s="25">
        <v>43</v>
      </c>
      <c r="AP612" s="25"/>
      <c r="AQ612" s="25">
        <v>39</v>
      </c>
      <c r="AR612" s="25">
        <v>40</v>
      </c>
      <c r="AS612" s="25"/>
      <c r="AT612" s="25">
        <v>6</v>
      </c>
      <c r="AU612" s="25"/>
      <c r="AV612" s="25"/>
      <c r="AW612" s="25">
        <v>44</v>
      </c>
      <c r="AX612" s="25">
        <v>24</v>
      </c>
      <c r="AY612" s="25">
        <v>25</v>
      </c>
      <c r="AZ612" s="25">
        <v>41</v>
      </c>
      <c r="BA612" s="25">
        <v>28</v>
      </c>
      <c r="BB612" s="25">
        <v>13</v>
      </c>
      <c r="BC612" s="25">
        <v>20</v>
      </c>
      <c r="BD612" s="25">
        <v>18</v>
      </c>
      <c r="BE612" s="25">
        <v>7</v>
      </c>
      <c r="BF612" s="25">
        <v>36</v>
      </c>
      <c r="BG612" s="25">
        <v>48</v>
      </c>
      <c r="BH612" s="25"/>
      <c r="BI612" s="25"/>
      <c r="BJ612" s="25">
        <v>5</v>
      </c>
      <c r="BK612" s="25">
        <v>42</v>
      </c>
      <c r="BL612" s="25">
        <v>22</v>
      </c>
      <c r="BM612" s="25">
        <v>46</v>
      </c>
      <c r="BN612" s="25"/>
      <c r="BO612" s="25"/>
      <c r="BP612" s="25"/>
      <c r="BQ612" s="25"/>
      <c r="BR612" s="25"/>
      <c r="BS612" s="25"/>
      <c r="BT612" s="25"/>
      <c r="BU612" s="25"/>
      <c r="BV612" s="25"/>
      <c r="BW612" s="25"/>
      <c r="BX612" s="25"/>
      <c r="BY612" s="26"/>
      <c r="BZ612" s="26"/>
      <c r="CA612" s="26"/>
      <c r="CB612" s="25"/>
      <c r="CC612" s="25"/>
      <c r="CD612" s="25"/>
      <c r="CE612" s="25"/>
      <c r="CF612" s="25"/>
      <c r="CG612" s="25"/>
      <c r="CH612" s="25"/>
      <c r="CI612" s="25"/>
      <c r="CJ612" s="25"/>
      <c r="CK612" s="25"/>
      <c r="CL612" s="27"/>
    </row>
    <row r="613" spans="1:90" ht="10.5" customHeight="1">
      <c r="A613" s="23" t="s">
        <v>165</v>
      </c>
      <c r="B613" s="49"/>
      <c r="C613" s="49"/>
      <c r="D613" s="25">
        <v>1</v>
      </c>
      <c r="E613" s="25">
        <v>2</v>
      </c>
      <c r="F613" s="25">
        <v>3</v>
      </c>
      <c r="G613" s="25">
        <v>4</v>
      </c>
      <c r="H613" s="25">
        <v>5</v>
      </c>
      <c r="I613" s="25">
        <v>6</v>
      </c>
      <c r="J613" s="25"/>
      <c r="K613" s="25"/>
      <c r="L613" s="25"/>
      <c r="M613" s="25">
        <v>7</v>
      </c>
      <c r="N613" s="25">
        <v>8</v>
      </c>
      <c r="O613" s="25">
        <v>10</v>
      </c>
      <c r="P613" s="25">
        <v>12</v>
      </c>
      <c r="Q613" s="25">
        <v>13</v>
      </c>
      <c r="R613" s="25"/>
      <c r="S613" s="25">
        <v>9</v>
      </c>
      <c r="T613" s="25">
        <v>15</v>
      </c>
      <c r="U613" s="25">
        <v>16</v>
      </c>
      <c r="V613" s="25">
        <v>19</v>
      </c>
      <c r="W613" s="25">
        <v>20</v>
      </c>
      <c r="X613" s="25">
        <v>21</v>
      </c>
      <c r="Y613" s="25">
        <v>22</v>
      </c>
      <c r="Z613" s="25">
        <v>23</v>
      </c>
      <c r="AA613" s="25">
        <v>24</v>
      </c>
      <c r="AB613" s="25">
        <v>25</v>
      </c>
      <c r="AC613" s="25">
        <v>26</v>
      </c>
      <c r="AD613" s="25">
        <v>27</v>
      </c>
      <c r="AE613" s="25">
        <v>28</v>
      </c>
      <c r="AF613" s="25">
        <v>29</v>
      </c>
      <c r="AG613" s="25">
        <v>30</v>
      </c>
      <c r="AH613" s="25">
        <v>31</v>
      </c>
      <c r="AI613" s="25">
        <v>17</v>
      </c>
      <c r="AJ613" s="25">
        <v>32</v>
      </c>
      <c r="AK613" s="25">
        <v>33</v>
      </c>
      <c r="AL613" s="25">
        <v>34</v>
      </c>
      <c r="AM613" s="25">
        <v>35</v>
      </c>
      <c r="AN613" s="25"/>
      <c r="AO613" s="25">
        <v>14</v>
      </c>
      <c r="AP613" s="25"/>
      <c r="AQ613" s="25">
        <v>36</v>
      </c>
      <c r="AR613" s="25">
        <v>37</v>
      </c>
      <c r="AS613" s="25"/>
      <c r="AT613" s="25">
        <v>38</v>
      </c>
      <c r="AU613" s="25"/>
      <c r="AV613" s="25"/>
      <c r="AW613" s="25">
        <v>39</v>
      </c>
      <c r="AX613" s="25">
        <v>40</v>
      </c>
      <c r="AY613" s="25">
        <v>41</v>
      </c>
      <c r="AZ613" s="25">
        <v>42</v>
      </c>
      <c r="BA613" s="25">
        <v>43</v>
      </c>
      <c r="BB613" s="25">
        <v>44</v>
      </c>
      <c r="BC613" s="25">
        <v>45</v>
      </c>
      <c r="BD613" s="25">
        <v>46</v>
      </c>
      <c r="BE613" s="25">
        <v>47</v>
      </c>
      <c r="BF613" s="25">
        <v>48</v>
      </c>
      <c r="BG613" s="25">
        <v>49</v>
      </c>
      <c r="BH613" s="25"/>
      <c r="BI613" s="25"/>
      <c r="BJ613" s="25">
        <v>50</v>
      </c>
      <c r="BK613" s="25">
        <v>51</v>
      </c>
      <c r="BL613" s="25">
        <v>11</v>
      </c>
      <c r="BM613" s="25">
        <v>18</v>
      </c>
      <c r="BN613" s="25"/>
      <c r="BO613" s="25"/>
      <c r="BP613" s="25"/>
      <c r="BQ613" s="25"/>
      <c r="BR613" s="25"/>
      <c r="BS613" s="25"/>
      <c r="BT613" s="25"/>
      <c r="BU613" s="25"/>
      <c r="BV613" s="25"/>
      <c r="BW613" s="25"/>
      <c r="BX613" s="25"/>
      <c r="BY613" s="26"/>
      <c r="BZ613" s="26"/>
      <c r="CA613" s="26"/>
      <c r="CB613" s="25"/>
      <c r="CC613" s="25"/>
      <c r="CD613" s="25"/>
      <c r="CE613" s="25"/>
      <c r="CF613" s="25"/>
      <c r="CG613" s="25"/>
      <c r="CH613" s="25"/>
      <c r="CI613" s="25"/>
      <c r="CJ613" s="25"/>
      <c r="CK613" s="25"/>
      <c r="CL613" s="27"/>
    </row>
    <row r="614" spans="1:90" ht="10.5" customHeight="1">
      <c r="A614" s="23" t="s">
        <v>166</v>
      </c>
      <c r="B614" s="49"/>
      <c r="C614" s="49"/>
      <c r="D614" s="25">
        <v>16</v>
      </c>
      <c r="E614" s="25">
        <v>14</v>
      </c>
      <c r="F614" s="25">
        <v>17</v>
      </c>
      <c r="G614" s="25">
        <v>18</v>
      </c>
      <c r="H614" s="25">
        <v>19</v>
      </c>
      <c r="I614" s="25">
        <v>20</v>
      </c>
      <c r="J614" s="25"/>
      <c r="K614" s="25"/>
      <c r="L614" s="25"/>
      <c r="M614" s="25">
        <v>21</v>
      </c>
      <c r="N614" s="25">
        <v>22</v>
      </c>
      <c r="O614" s="25">
        <v>23</v>
      </c>
      <c r="P614" s="25">
        <v>24</v>
      </c>
      <c r="Q614" s="25">
        <v>25</v>
      </c>
      <c r="R614" s="25"/>
      <c r="S614" s="25">
        <v>40</v>
      </c>
      <c r="T614" s="25">
        <v>42</v>
      </c>
      <c r="U614" s="25">
        <v>43</v>
      </c>
      <c r="V614" s="25">
        <v>8</v>
      </c>
      <c r="W614" s="25">
        <v>11</v>
      </c>
      <c r="X614" s="25">
        <v>12</v>
      </c>
      <c r="Y614" s="25">
        <v>27</v>
      </c>
      <c r="Z614" s="25">
        <v>6</v>
      </c>
      <c r="AA614" s="25">
        <v>9</v>
      </c>
      <c r="AB614" s="25">
        <v>7</v>
      </c>
      <c r="AC614" s="25">
        <v>26</v>
      </c>
      <c r="AD614" s="25">
        <v>36</v>
      </c>
      <c r="AE614" s="25">
        <v>28</v>
      </c>
      <c r="AF614" s="25">
        <v>10</v>
      </c>
      <c r="AG614" s="25">
        <v>46</v>
      </c>
      <c r="AH614" s="25">
        <v>47</v>
      </c>
      <c r="AI614" s="25">
        <v>44</v>
      </c>
      <c r="AJ614" s="25">
        <v>48</v>
      </c>
      <c r="AK614" s="25">
        <v>49</v>
      </c>
      <c r="AL614" s="25">
        <v>30</v>
      </c>
      <c r="AM614" s="25">
        <v>29</v>
      </c>
      <c r="AN614" s="25"/>
      <c r="AO614" s="25">
        <v>31</v>
      </c>
      <c r="AP614" s="25"/>
      <c r="AQ614" s="25">
        <v>13</v>
      </c>
      <c r="AR614" s="25">
        <v>15</v>
      </c>
      <c r="AS614" s="25"/>
      <c r="AT614" s="25">
        <v>32</v>
      </c>
      <c r="AU614" s="25"/>
      <c r="AV614" s="25"/>
      <c r="AW614" s="25">
        <v>50</v>
      </c>
      <c r="AX614" s="25">
        <v>3</v>
      </c>
      <c r="AY614" s="25">
        <v>33</v>
      </c>
      <c r="AZ614" s="25">
        <v>34</v>
      </c>
      <c r="BA614" s="25">
        <v>35</v>
      </c>
      <c r="BB614" s="25">
        <v>2</v>
      </c>
      <c r="BC614" s="25">
        <v>4</v>
      </c>
      <c r="BD614" s="25">
        <v>37</v>
      </c>
      <c r="BE614" s="25">
        <v>38</v>
      </c>
      <c r="BF614" s="25">
        <v>51</v>
      </c>
      <c r="BG614" s="25">
        <v>5</v>
      </c>
      <c r="BH614" s="25"/>
      <c r="BI614" s="25"/>
      <c r="BJ614" s="25">
        <v>39</v>
      </c>
      <c r="BK614" s="25">
        <v>1</v>
      </c>
      <c r="BL614" s="25">
        <v>41</v>
      </c>
      <c r="BM614" s="25">
        <v>45</v>
      </c>
      <c r="BN614" s="25"/>
      <c r="BO614" s="25"/>
      <c r="BP614" s="25"/>
      <c r="BQ614" s="25"/>
      <c r="BR614" s="25"/>
      <c r="BS614" s="25"/>
      <c r="BT614" s="25"/>
      <c r="BU614" s="25"/>
      <c r="BV614" s="25"/>
      <c r="BW614" s="25"/>
      <c r="BX614" s="25"/>
      <c r="BY614" s="26"/>
      <c r="BZ614" s="26"/>
      <c r="CA614" s="26"/>
      <c r="CB614" s="25"/>
      <c r="CC614" s="25"/>
      <c r="CD614" s="25"/>
      <c r="CE614" s="25"/>
      <c r="CF614" s="25"/>
      <c r="CG614" s="25"/>
      <c r="CH614" s="25"/>
      <c r="CI614" s="25"/>
      <c r="CJ614" s="25"/>
      <c r="CK614" s="25"/>
      <c r="CL614" s="27"/>
    </row>
    <row r="615" spans="1:90" ht="10.5" customHeight="1">
      <c r="A615" s="23" t="s">
        <v>167</v>
      </c>
      <c r="B615" s="49"/>
      <c r="C615" s="49"/>
      <c r="D615" s="25">
        <v>41</v>
      </c>
      <c r="E615" s="25">
        <v>10</v>
      </c>
      <c r="F615" s="25">
        <v>44</v>
      </c>
      <c r="G615" s="25">
        <v>23</v>
      </c>
      <c r="H615" s="25">
        <v>34</v>
      </c>
      <c r="I615" s="25">
        <v>4</v>
      </c>
      <c r="J615" s="25"/>
      <c r="K615" s="25"/>
      <c r="L615" s="25"/>
      <c r="M615" s="25">
        <v>19</v>
      </c>
      <c r="N615" s="25">
        <v>32</v>
      </c>
      <c r="O615" s="25">
        <v>5</v>
      </c>
      <c r="P615" s="25">
        <v>16</v>
      </c>
      <c r="Q615" s="25">
        <v>2</v>
      </c>
      <c r="R615" s="25"/>
      <c r="S615" s="25">
        <v>30</v>
      </c>
      <c r="T615" s="25">
        <v>31</v>
      </c>
      <c r="U615" s="25">
        <v>24</v>
      </c>
      <c r="V615" s="25">
        <v>39</v>
      </c>
      <c r="W615" s="25">
        <v>37</v>
      </c>
      <c r="X615" s="25">
        <v>38</v>
      </c>
      <c r="Y615" s="25">
        <v>1</v>
      </c>
      <c r="Z615" s="25">
        <v>13</v>
      </c>
      <c r="AA615" s="25">
        <v>20</v>
      </c>
      <c r="AB615" s="25">
        <v>9</v>
      </c>
      <c r="AC615" s="25">
        <v>15</v>
      </c>
      <c r="AD615" s="25">
        <v>12</v>
      </c>
      <c r="AE615" s="25">
        <v>6</v>
      </c>
      <c r="AF615" s="25">
        <v>22</v>
      </c>
      <c r="AG615" s="25">
        <v>28</v>
      </c>
      <c r="AH615" s="25">
        <v>14</v>
      </c>
      <c r="AI615" s="25">
        <v>18</v>
      </c>
      <c r="AJ615" s="25">
        <v>25</v>
      </c>
      <c r="AK615" s="25">
        <v>26</v>
      </c>
      <c r="AL615" s="25">
        <v>47</v>
      </c>
      <c r="AM615" s="25">
        <v>40</v>
      </c>
      <c r="AN615" s="25"/>
      <c r="AO615" s="25">
        <v>50</v>
      </c>
      <c r="AP615" s="25"/>
      <c r="AQ615" s="25">
        <v>42</v>
      </c>
      <c r="AR615" s="25">
        <v>45</v>
      </c>
      <c r="AS615" s="25"/>
      <c r="AT615" s="25">
        <v>11</v>
      </c>
      <c r="AU615" s="25"/>
      <c r="AV615" s="25"/>
      <c r="AW615" s="25">
        <v>33</v>
      </c>
      <c r="AX615" s="25">
        <v>35</v>
      </c>
      <c r="AY615" s="25">
        <v>29</v>
      </c>
      <c r="AZ615" s="25">
        <v>43</v>
      </c>
      <c r="BA615" s="25">
        <v>46</v>
      </c>
      <c r="BB615" s="25">
        <v>17</v>
      </c>
      <c r="BC615" s="25">
        <v>27</v>
      </c>
      <c r="BD615" s="25">
        <v>21</v>
      </c>
      <c r="BE615" s="25">
        <v>7</v>
      </c>
      <c r="BF615" s="25">
        <v>36</v>
      </c>
      <c r="BG615" s="25">
        <v>8</v>
      </c>
      <c r="BH615" s="25"/>
      <c r="BI615" s="25"/>
      <c r="BJ615" s="25">
        <v>3</v>
      </c>
      <c r="BK615" s="25">
        <v>48</v>
      </c>
      <c r="BL615" s="25">
        <v>49</v>
      </c>
      <c r="BM615" s="25">
        <v>51</v>
      </c>
      <c r="BN615" s="25"/>
      <c r="BO615" s="25"/>
      <c r="BP615" s="25"/>
      <c r="BQ615" s="25"/>
      <c r="BR615" s="25"/>
      <c r="BS615" s="25"/>
      <c r="BT615" s="25"/>
      <c r="BU615" s="25"/>
      <c r="BV615" s="25"/>
      <c r="BW615" s="25"/>
      <c r="BX615" s="25"/>
      <c r="BY615" s="26"/>
      <c r="BZ615" s="26"/>
      <c r="CA615" s="26"/>
      <c r="CB615" s="25"/>
      <c r="CC615" s="25"/>
      <c r="CD615" s="25"/>
      <c r="CE615" s="25"/>
      <c r="CF615" s="25"/>
      <c r="CG615" s="25"/>
      <c r="CH615" s="25"/>
      <c r="CI615" s="25"/>
      <c r="CJ615" s="25"/>
      <c r="CK615" s="25"/>
      <c r="CL615" s="27"/>
    </row>
    <row r="616" spans="1:90" ht="10.5" customHeight="1">
      <c r="A616" s="23" t="s">
        <v>168</v>
      </c>
      <c r="B616" s="49"/>
      <c r="C616" s="49"/>
      <c r="D616" s="25">
        <v>7</v>
      </c>
      <c r="E616" s="25">
        <v>9</v>
      </c>
      <c r="F616" s="25">
        <v>30</v>
      </c>
      <c r="G616" s="25">
        <v>23</v>
      </c>
      <c r="H616" s="25">
        <v>37</v>
      </c>
      <c r="I616" s="25">
        <v>2</v>
      </c>
      <c r="J616" s="25">
        <v>53</v>
      </c>
      <c r="K616" s="25">
        <v>54</v>
      </c>
      <c r="L616" s="25">
        <v>55</v>
      </c>
      <c r="M616" s="25">
        <v>22</v>
      </c>
      <c r="N616" s="25">
        <v>45</v>
      </c>
      <c r="O616" s="25">
        <v>5</v>
      </c>
      <c r="P616" s="25">
        <v>16</v>
      </c>
      <c r="Q616" s="25">
        <v>1</v>
      </c>
      <c r="R616" s="25">
        <v>56</v>
      </c>
      <c r="S616" s="25">
        <v>32</v>
      </c>
      <c r="T616" s="25">
        <v>35</v>
      </c>
      <c r="U616" s="25">
        <v>20</v>
      </c>
      <c r="V616" s="25">
        <v>50</v>
      </c>
      <c r="W616" s="25">
        <v>49</v>
      </c>
      <c r="X616" s="25">
        <v>51</v>
      </c>
      <c r="Y616" s="25">
        <v>3</v>
      </c>
      <c r="Z616" s="25">
        <v>12</v>
      </c>
      <c r="AA616" s="25">
        <v>19</v>
      </c>
      <c r="AB616" s="25">
        <v>10</v>
      </c>
      <c r="AC616" s="25">
        <v>14</v>
      </c>
      <c r="AD616" s="25">
        <v>13</v>
      </c>
      <c r="AE616" s="25">
        <v>52</v>
      </c>
      <c r="AF616" s="25">
        <v>26</v>
      </c>
      <c r="AG616" s="25">
        <v>31</v>
      </c>
      <c r="AH616" s="25">
        <v>57</v>
      </c>
      <c r="AI616" s="25">
        <v>27</v>
      </c>
      <c r="AJ616" s="25">
        <v>28</v>
      </c>
      <c r="AK616" s="25">
        <v>34</v>
      </c>
      <c r="AL616" s="25">
        <v>46</v>
      </c>
      <c r="AM616" s="25">
        <v>15</v>
      </c>
      <c r="AN616" s="25">
        <v>58</v>
      </c>
      <c r="AO616" s="25">
        <v>47</v>
      </c>
      <c r="AP616" s="25">
        <v>60</v>
      </c>
      <c r="AQ616" s="25">
        <v>18</v>
      </c>
      <c r="AR616" s="25">
        <v>39</v>
      </c>
      <c r="AS616" s="25"/>
      <c r="AT616" s="25">
        <v>6</v>
      </c>
      <c r="AU616" s="25"/>
      <c r="AV616" s="25"/>
      <c r="AW616" s="25">
        <v>38</v>
      </c>
      <c r="AX616" s="25">
        <v>41</v>
      </c>
      <c r="AY616" s="25">
        <v>42</v>
      </c>
      <c r="AZ616" s="25">
        <v>11</v>
      </c>
      <c r="BA616" s="25">
        <v>44</v>
      </c>
      <c r="BB616" s="25">
        <v>21</v>
      </c>
      <c r="BC616" s="25">
        <v>33</v>
      </c>
      <c r="BD616" s="25">
        <v>29</v>
      </c>
      <c r="BE616" s="25">
        <v>8</v>
      </c>
      <c r="BF616" s="25">
        <v>40</v>
      </c>
      <c r="BG616" s="25">
        <v>17</v>
      </c>
      <c r="BH616" s="25">
        <v>61</v>
      </c>
      <c r="BI616" s="25">
        <v>62</v>
      </c>
      <c r="BJ616" s="25">
        <v>4</v>
      </c>
      <c r="BK616" s="25">
        <v>48</v>
      </c>
      <c r="BL616" s="25">
        <v>36</v>
      </c>
      <c r="BM616" s="25">
        <v>25</v>
      </c>
      <c r="BN616" s="25"/>
      <c r="BO616" s="25"/>
      <c r="BP616" s="25"/>
      <c r="BQ616" s="25"/>
      <c r="BR616" s="25"/>
      <c r="BS616" s="25"/>
      <c r="BT616" s="25"/>
      <c r="BU616" s="25"/>
      <c r="BV616" s="25"/>
      <c r="BW616" s="25"/>
      <c r="BX616" s="25"/>
      <c r="BY616" s="26"/>
      <c r="BZ616" s="26"/>
      <c r="CA616" s="26"/>
      <c r="CB616" s="25"/>
      <c r="CC616" s="25"/>
      <c r="CD616" s="25"/>
      <c r="CE616" s="25"/>
      <c r="CF616" s="25"/>
      <c r="CG616" s="25"/>
      <c r="CH616" s="25"/>
      <c r="CI616" s="25"/>
      <c r="CJ616" s="25"/>
      <c r="CK616" s="25"/>
      <c r="CL616" s="27"/>
    </row>
    <row r="617" spans="1:90" ht="10.5" customHeight="1" thickBot="1">
      <c r="A617" s="70" t="s">
        <v>169</v>
      </c>
      <c r="B617" s="71"/>
      <c r="C617" s="71"/>
      <c r="D617" s="72">
        <v>1</v>
      </c>
      <c r="E617" s="72">
        <v>2</v>
      </c>
      <c r="F617" s="72">
        <v>3</v>
      </c>
      <c r="G617" s="72">
        <v>6</v>
      </c>
      <c r="H617" s="72">
        <v>7</v>
      </c>
      <c r="I617" s="72">
        <v>8</v>
      </c>
      <c r="J617" s="72">
        <v>9</v>
      </c>
      <c r="K617" s="72">
        <v>10</v>
      </c>
      <c r="L617" s="72">
        <v>11</v>
      </c>
      <c r="M617" s="72">
        <v>12</v>
      </c>
      <c r="N617" s="72">
        <v>13</v>
      </c>
      <c r="O617" s="72">
        <v>14</v>
      </c>
      <c r="P617" s="72">
        <v>15</v>
      </c>
      <c r="Q617" s="72">
        <v>16</v>
      </c>
      <c r="R617" s="72">
        <v>17</v>
      </c>
      <c r="S617" s="72">
        <v>20</v>
      </c>
      <c r="T617" s="72">
        <v>22</v>
      </c>
      <c r="U617" s="72">
        <v>23</v>
      </c>
      <c r="V617" s="72">
        <v>24</v>
      </c>
      <c r="W617" s="72">
        <v>25</v>
      </c>
      <c r="X617" s="72">
        <v>26</v>
      </c>
      <c r="Y617" s="72">
        <v>27</v>
      </c>
      <c r="Z617" s="72">
        <v>28</v>
      </c>
      <c r="AA617" s="72">
        <v>29</v>
      </c>
      <c r="AB617" s="72">
        <v>30</v>
      </c>
      <c r="AC617" s="72">
        <v>31</v>
      </c>
      <c r="AD617" s="72">
        <v>32</v>
      </c>
      <c r="AE617" s="72">
        <v>21</v>
      </c>
      <c r="AF617" s="72">
        <v>33</v>
      </c>
      <c r="AG617" s="72">
        <v>34</v>
      </c>
      <c r="AH617" s="72">
        <v>35</v>
      </c>
      <c r="AI617" s="72">
        <v>36</v>
      </c>
      <c r="AJ617" s="72">
        <v>37</v>
      </c>
      <c r="AK617" s="72">
        <v>38</v>
      </c>
      <c r="AL617" s="72">
        <v>39</v>
      </c>
      <c r="AM617" s="72">
        <v>40</v>
      </c>
      <c r="AN617" s="72">
        <v>41</v>
      </c>
      <c r="AO617" s="72">
        <v>42</v>
      </c>
      <c r="AP617" s="72">
        <v>43</v>
      </c>
      <c r="AQ617" s="72">
        <v>44</v>
      </c>
      <c r="AR617" s="72">
        <v>45</v>
      </c>
      <c r="AS617" s="72"/>
      <c r="AT617" s="72">
        <v>47</v>
      </c>
      <c r="AU617" s="72">
        <v>48</v>
      </c>
      <c r="AV617" s="72">
        <v>49</v>
      </c>
      <c r="AW617" s="72">
        <v>51</v>
      </c>
      <c r="AX617" s="72">
        <v>52</v>
      </c>
      <c r="AY617" s="72">
        <v>53</v>
      </c>
      <c r="AZ617" s="72">
        <v>54</v>
      </c>
      <c r="BA617" s="72">
        <v>55</v>
      </c>
      <c r="BB617" s="72">
        <v>58</v>
      </c>
      <c r="BC617" s="72">
        <v>59</v>
      </c>
      <c r="BD617" s="72">
        <v>60</v>
      </c>
      <c r="BE617" s="72">
        <v>61</v>
      </c>
      <c r="BF617" s="72">
        <v>62</v>
      </c>
      <c r="BG617" s="72">
        <v>63</v>
      </c>
      <c r="BH617" s="72">
        <v>64</v>
      </c>
      <c r="BI617" s="72">
        <v>65</v>
      </c>
      <c r="BJ617" s="72">
        <v>66</v>
      </c>
      <c r="BK617" s="72">
        <v>67</v>
      </c>
      <c r="BL617" s="72"/>
      <c r="BM617" s="72"/>
      <c r="BN617" s="72"/>
      <c r="BO617" s="72"/>
      <c r="BP617" s="72"/>
      <c r="BQ617" s="72"/>
      <c r="BR617" s="72"/>
      <c r="BS617" s="72"/>
      <c r="BT617" s="72"/>
      <c r="BU617" s="72"/>
      <c r="BV617" s="72"/>
      <c r="BW617" s="72"/>
      <c r="BX617" s="72"/>
      <c r="BY617" s="73"/>
      <c r="BZ617" s="73"/>
      <c r="CA617" s="73"/>
      <c r="CB617" s="72"/>
      <c r="CC617" s="72"/>
      <c r="CD617" s="72"/>
      <c r="CE617" s="72"/>
      <c r="CF617" s="72"/>
      <c r="CG617" s="72"/>
      <c r="CH617" s="72"/>
      <c r="CI617" s="72"/>
      <c r="CJ617" s="72"/>
      <c r="CK617" s="72"/>
      <c r="CL617" s="74"/>
    </row>
    <row r="618" ht="10.5" customHeight="1"/>
  </sheetData>
  <printOptions/>
  <pageMargins left="0.4" right="0.4" top="1.24" bottom="0.79" header="0.87" footer="0.44"/>
  <pageSetup fitToWidth="8" orientation="landscape" pageOrder="overThenDown" scale="57" r:id="rId2"/>
  <headerFooter alignWithMargins="0">
    <oddHeader>&amp;L&amp;"Times New Roman,Regular"&amp;16Table 1:  1999-2000 Ground Water Quality Data and Elevations, Louisville Sanitary Landfill</oddHeader>
    <oddFooter>&amp;C&amp;"Times New Roman,Regular"&amp;12Page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Preferred Customer</cp:lastModifiedBy>
  <cp:lastPrinted>2001-03-28T15:36:28Z</cp:lastPrinted>
  <dcterms:created xsi:type="dcterms:W3CDTF">1999-05-04T14:56:05Z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