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70" windowWidth="15180" windowHeight="8580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externalReferences>
    <externalReference r:id="rId8"/>
  </externalReferences>
  <definedNames>
    <definedName name="IROW">'[1]Table 4'!$BU$8125</definedName>
    <definedName name="_xlnm.Print_Titles" localSheetId="3">'Table 4'!$A:$C,'Table 4'!$1:$5</definedName>
  </definedNames>
  <calcPr fullCalcOnLoad="1"/>
</workbook>
</file>

<file path=xl/sharedStrings.xml><?xml version="1.0" encoding="utf-8"?>
<sst xmlns="http://schemas.openxmlformats.org/spreadsheetml/2006/main" count="498" uniqueCount="185">
  <si>
    <t>Volume of Gas Condensate Hauled (gallons)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</si>
  <si>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</si>
  <si>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</si>
  <si>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</si>
  <si>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</si>
  <si>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</si>
  <si>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</si>
  <si>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</si>
  <si>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</si>
  <si>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</si>
  <si>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</si>
  <si>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</si>
  <si>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April</t>
  </si>
  <si>
    <t>Total</t>
  </si>
  <si>
    <t>Date</t>
  </si>
  <si>
    <t>G-1s</t>
  </si>
  <si>
    <t>G-1m</t>
  </si>
  <si>
    <t>G-1d</t>
  </si>
  <si>
    <t>G-2s</t>
  </si>
  <si>
    <t>G-2m</t>
  </si>
  <si>
    <t>G-2d</t>
  </si>
  <si>
    <t>G-3s</t>
  </si>
  <si>
    <t>G-3m</t>
  </si>
  <si>
    <t>G-3d</t>
  </si>
  <si>
    <t>G-45</t>
  </si>
  <si>
    <t>G-72</t>
  </si>
  <si>
    <t>G-73</t>
  </si>
  <si>
    <t>G-74</t>
  </si>
  <si>
    <t>G-75</t>
  </si>
  <si>
    <t>G-80</t>
  </si>
  <si>
    <t>G-81</t>
  </si>
  <si>
    <t>G-82</t>
  </si>
  <si>
    <t>G-83</t>
  </si>
  <si>
    <t>G-83A</t>
  </si>
  <si>
    <t>G-84</t>
  </si>
  <si>
    <t>G-86</t>
  </si>
  <si>
    <t>G-87</t>
  </si>
  <si>
    <t>G-88</t>
  </si>
  <si>
    <t>G-85</t>
  </si>
  <si>
    <t>G-89</t>
  </si>
  <si>
    <t>G-90</t>
  </si>
  <si>
    <t>Flare</t>
  </si>
  <si>
    <t>Plant</t>
  </si>
  <si>
    <t>NA</t>
  </si>
  <si>
    <t>Year 2000 Month</t>
  </si>
  <si>
    <t>Monitoring Well</t>
  </si>
  <si>
    <t>Groundwater Elevation     March 22, 2000                 (feet)</t>
  </si>
  <si>
    <t>Groundwater Elevation     August 10, 2000         (feet)</t>
  </si>
  <si>
    <t>Groundwater Elevation     November 21, 2000 (feet)</t>
  </si>
  <si>
    <t>Well Depth Classification</t>
  </si>
  <si>
    <t>MW-3B</t>
  </si>
  <si>
    <t>Deep</t>
  </si>
  <si>
    <t>MW-25</t>
  </si>
  <si>
    <t>MW-32</t>
  </si>
  <si>
    <t>MW-33</t>
  </si>
  <si>
    <t>Shallow</t>
  </si>
  <si>
    <t>MW-34</t>
  </si>
  <si>
    <t>MW-37</t>
  </si>
  <si>
    <t>MW-38</t>
  </si>
  <si>
    <t>MW-39</t>
  </si>
  <si>
    <t>MW-40</t>
  </si>
  <si>
    <t>MW-43</t>
  </si>
  <si>
    <t>MW-47</t>
  </si>
  <si>
    <t>W-48</t>
  </si>
  <si>
    <t>Dichlorodifluoromethane</t>
  </si>
  <si>
    <t>Chloromethane</t>
  </si>
  <si>
    <t>Vinyl Chloride</t>
  </si>
  <si>
    <t>Bromomethane</t>
  </si>
  <si>
    <t>Chloroethane</t>
  </si>
  <si>
    <t>Dichlorofluoromethane</t>
  </si>
  <si>
    <t>Trichlorofluoromethane</t>
  </si>
  <si>
    <t>Ethyl Ether</t>
  </si>
  <si>
    <t>1,1,2 Trichlorotrifluoroethane</t>
  </si>
  <si>
    <t>Acetone</t>
  </si>
  <si>
    <t>1,1 Dichloroethylene</t>
  </si>
  <si>
    <t>Allyl Chloride</t>
  </si>
  <si>
    <t>Methylene Chloride</t>
  </si>
  <si>
    <t>1,2 Dichloroethylene trans</t>
  </si>
  <si>
    <t>1,1 Dichloroethane</t>
  </si>
  <si>
    <t>1,2 Dichloroethylene cis</t>
  </si>
  <si>
    <t>Chloroform</t>
  </si>
  <si>
    <t>Tetrahydrofuran</t>
  </si>
  <si>
    <t>1,1,1 Trichloroethane</t>
  </si>
  <si>
    <t>1,1 Dichloro 1-propene</t>
  </si>
  <si>
    <t>Carbon Tetrachloride</t>
  </si>
  <si>
    <t>Benzene</t>
  </si>
  <si>
    <t>1,2 Dichloroethane</t>
  </si>
  <si>
    <t>1,2 Dichloropropane</t>
  </si>
  <si>
    <t>1,1,2 Trichloroethylene</t>
  </si>
  <si>
    <t>2,3 Dichloro 1-propene</t>
  </si>
  <si>
    <t>Dichloroacetonitrile</t>
  </si>
  <si>
    <t>Chloroethylvinyl Ether 2</t>
  </si>
  <si>
    <t>Bromodichloromethane</t>
  </si>
  <si>
    <t>1,3 Dichloropropene cis</t>
  </si>
  <si>
    <t>Toluene</t>
  </si>
  <si>
    <t>1,3 Dichloropropene trans</t>
  </si>
  <si>
    <t>1,1,2 Trichloroethane</t>
  </si>
  <si>
    <t>1,3 Dichloropropane</t>
  </si>
  <si>
    <t>1,1,2,2 Tetrachloroethylene</t>
  </si>
  <si>
    <t>Dibromomethane</t>
  </si>
  <si>
    <t>Chlorodibromomethane</t>
  </si>
  <si>
    <t>1,2 Dibromoethane (EDB)</t>
  </si>
  <si>
    <t>Chlorobenzene</t>
  </si>
  <si>
    <t>1,1,1,2 Tetrachloroethane</t>
  </si>
  <si>
    <t>Pentachloroethane</t>
  </si>
  <si>
    <t>Ethyl Benzene</t>
  </si>
  <si>
    <t>Xylenes m,p,o</t>
  </si>
  <si>
    <t>Bromoform</t>
  </si>
  <si>
    <t>Isopropylbenzene(Cumene)</t>
  </si>
  <si>
    <t>1,1,2,2 Tetrachloroethane</t>
  </si>
  <si>
    <t>Methyl Ethyl Ketone</t>
  </si>
  <si>
    <t>1,2,3 Trichloropropane</t>
  </si>
  <si>
    <t>1,3 Dichlorobenzene</t>
  </si>
  <si>
    <t>1,4 Dichlorobenzene</t>
  </si>
  <si>
    <t>1,2 Dichlorobenzene</t>
  </si>
  <si>
    <t>Methyl Isobutyl Ketone</t>
  </si>
  <si>
    <t>2,2 Dichloropropane</t>
  </si>
  <si>
    <t>bis(2-Ethylhexyl)phthalate</t>
  </si>
  <si>
    <t>TOTAL VOCS</t>
  </si>
  <si>
    <t>Nitrate/Nitrite-N</t>
  </si>
  <si>
    <t>Nitrogen/Ammonia</t>
  </si>
  <si>
    <t>Arsenic</t>
  </si>
  <si>
    <t>Cadmium</t>
  </si>
  <si>
    <t>Chromium</t>
  </si>
  <si>
    <t>Copper</t>
  </si>
  <si>
    <t>Iron</t>
  </si>
  <si>
    <t>Lead</t>
  </si>
  <si>
    <t>Manganese</t>
  </si>
  <si>
    <t>Mercury</t>
  </si>
  <si>
    <t>Zinc</t>
  </si>
  <si>
    <t>Depth to Water</t>
  </si>
  <si>
    <t>T.O.C. Elevation</t>
  </si>
  <si>
    <t>Elevation Water</t>
  </si>
  <si>
    <t>Spec. Conductance</t>
  </si>
  <si>
    <t>Turbidity</t>
  </si>
  <si>
    <t>pH</t>
  </si>
  <si>
    <t>WELL NUMBER</t>
  </si>
  <si>
    <t>SAMPLE DATE</t>
  </si>
  <si>
    <t>mg/l</t>
  </si>
  <si>
    <t>ug/L</t>
  </si>
  <si>
    <t>mg/L</t>
  </si>
  <si>
    <t>feet</t>
  </si>
  <si>
    <t>NTUs</t>
  </si>
  <si>
    <t>pH Units</t>
  </si>
  <si>
    <t>OLD I.L.=</t>
  </si>
  <si>
    <t>NEW RAL=</t>
  </si>
  <si>
    <t>NEW HRL=</t>
  </si>
  <si>
    <t>MVTL order</t>
  </si>
  <si>
    <t>alpha order</t>
  </si>
  <si>
    <t>WMI order</t>
  </si>
  <si>
    <t>MDH order</t>
  </si>
  <si>
    <t>Pace order</t>
  </si>
  <si>
    <t>Pace order(9/97)</t>
  </si>
  <si>
    <t>BFI order</t>
  </si>
  <si>
    <t>PACE</t>
  </si>
  <si>
    <t>MDH</t>
  </si>
  <si>
    <t>&lt;0.05</t>
  </si>
  <si>
    <t>&lt;0.02</t>
  </si>
  <si>
    <t>&lt;0.1</t>
  </si>
  <si>
    <t>&lt;10</t>
  </si>
  <si>
    <t>W-7</t>
  </si>
  <si>
    <t>&lt;0.01</t>
  </si>
  <si>
    <t>MW-13</t>
  </si>
  <si>
    <t>MW-14</t>
  </si>
  <si>
    <t>MW-35</t>
  </si>
  <si>
    <t>MW-36</t>
  </si>
  <si>
    <t>&lt;1.0</t>
  </si>
  <si>
    <t>W-41</t>
  </si>
  <si>
    <t>MW-42</t>
  </si>
  <si>
    <t>W-47</t>
  </si>
  <si>
    <t>MW-51</t>
  </si>
  <si>
    <t>TRIP BLANK</t>
  </si>
  <si>
    <t>MAXIMUM CONCENTRATION</t>
  </si>
  <si>
    <t>IL EXCEEDANCE</t>
  </si>
  <si>
    <t>RAL EXCEEDANCE</t>
  </si>
  <si>
    <t xml:space="preserve"> # VOC HRL EXCEEDANCES</t>
  </si>
  <si>
    <t>HRL EXCEEDANCE</t>
  </si>
  <si>
    <t xml:space="preserve"> # METALS HRL EXCEEDANCES</t>
  </si>
  <si>
    <t>&lt;0.10</t>
  </si>
  <si>
    <t>&lt;0.50</t>
  </si>
  <si>
    <t>&lt;0.07</t>
  </si>
  <si>
    <t>LAB</t>
  </si>
  <si>
    <t>Flying Cloud           Sanitary Landfill</t>
  </si>
  <si>
    <t>HRL</t>
  </si>
  <si>
    <t>RAL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</si>
</sst>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0.0_)"/>
    <numFmt numFmtId="167" formatCode="0.00_)"/>
    <numFmt numFmtId="168" formatCode=";;;"/>
    <numFmt numFmtId="169" formatCode="mm/dd/yy"/>
    <numFmt numFmtId="170" formatCode="mmm\-dd\-yy"/>
    <numFmt numFmtId="171" formatCode="0.00000"/>
    <numFmt numFmtId="172" formatCode="0.0000"/>
    <numFmt numFmtId="173" formatCode="0.000"/>
    <numFmt numFmtId="174" formatCode="0.0"/>
    <numFmt numFmtId="175" formatCode="&quot;$&quot;#,##0.0_);\(&quot;$&quot;#,##0.0\)"/>
    <numFmt numFmtId="176" formatCode="0.00000000"/>
    <numFmt numFmtId="177" formatCode="0.0000000"/>
    <numFmt numFmtId="178" formatCode="0.000000"/>
  </numFmts>
  <fonts count="1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Courier"/>
      <family val="0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b/>
      <sz val="12"/>
      <name val="MS Sans Serif"/>
      <family val="0"/>
    </font>
    <font>
      <sz val="8"/>
      <color indexed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/>
    </xf>
    <xf numFmtId="0" fontId="1" fillId="0" borderId="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3" fillId="0" borderId="23" xfId="0" applyFont="1" applyBorder="1" applyAlignment="1">
      <alignment wrapText="1"/>
    </xf>
    <xf numFmtId="0" fontId="11" fillId="0" borderId="24" xfId="0" applyNumberFormat="1" applyFont="1" applyBorder="1" applyAlignment="1" applyProtection="1">
      <alignment horizontal="center" vertical="center" textRotation="90"/>
      <protection locked="0"/>
    </xf>
    <xf numFmtId="0" fontId="11" fillId="0" borderId="23" xfId="0" applyNumberFormat="1" applyFont="1" applyBorder="1" applyAlignment="1" applyProtection="1">
      <alignment horizontal="center" vertical="center" textRotation="90"/>
      <protection locked="0"/>
    </xf>
    <xf numFmtId="0" fontId="11" fillId="0" borderId="25" xfId="0" applyNumberFormat="1" applyFont="1" applyBorder="1" applyAlignment="1" applyProtection="1">
      <alignment horizontal="center" vertical="center" textRotation="90"/>
      <protection locked="0"/>
    </xf>
    <xf numFmtId="2" fontId="11" fillId="0" borderId="24" xfId="0" applyNumberFormat="1" applyFont="1" applyBorder="1" applyAlignment="1" applyProtection="1">
      <alignment horizontal="center" vertical="center" textRotation="90"/>
      <protection locked="0"/>
    </xf>
    <xf numFmtId="0" fontId="12" fillId="0" borderId="24" xfId="0" applyNumberFormat="1" applyFont="1" applyBorder="1" applyAlignment="1">
      <alignment horizontal="center" vertical="center" textRotation="90"/>
    </xf>
    <xf numFmtId="166" fontId="12" fillId="0" borderId="26" xfId="0" applyNumberFormat="1" applyFont="1" applyBorder="1" applyAlignment="1">
      <alignment horizontal="center" vertical="center" textRotation="90"/>
    </xf>
    <xf numFmtId="0" fontId="2" fillId="0" borderId="27" xfId="0" applyNumberFormat="1" applyFont="1" applyBorder="1" applyAlignment="1" applyProtection="1">
      <alignment horizontal="center"/>
      <protection locked="0"/>
    </xf>
    <xf numFmtId="22" fontId="2" fillId="0" borderId="28" xfId="0" applyNumberFormat="1" applyFont="1" applyBorder="1" applyAlignment="1" applyProtection="1">
      <alignment horizontal="center"/>
      <protection locked="0"/>
    </xf>
    <xf numFmtId="14" fontId="2" fillId="0" borderId="29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 locked="0"/>
    </xf>
    <xf numFmtId="2" fontId="2" fillId="0" borderId="28" xfId="0" applyNumberFormat="1" applyFont="1" applyBorder="1" applyAlignment="1" applyProtection="1">
      <alignment horizontal="center"/>
      <protection locked="0"/>
    </xf>
    <xf numFmtId="166" fontId="2" fillId="0" borderId="31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>
      <alignment horizontal="center"/>
    </xf>
    <xf numFmtId="22" fontId="2" fillId="0" borderId="13" xfId="0" applyNumberFormat="1" applyFont="1" applyBorder="1" applyAlignment="1" applyProtection="1">
      <alignment horizontal="center"/>
      <protection locked="0"/>
    </xf>
    <xf numFmtId="14" fontId="2" fillId="0" borderId="3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2" fontId="2" fillId="0" borderId="14" xfId="0" applyNumberFormat="1" applyFont="1" applyBorder="1" applyAlignment="1" applyProtection="1">
      <alignment horizontal="center"/>
      <protection locked="0"/>
    </xf>
    <xf numFmtId="14" fontId="2" fillId="0" borderId="33" xfId="0" applyNumberFormat="1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174" fontId="2" fillId="0" borderId="14" xfId="0" applyNumberFormat="1" applyFont="1" applyBorder="1" applyAlignment="1" applyProtection="1">
      <alignment horizontal="center"/>
      <protection locked="0"/>
    </xf>
    <xf numFmtId="166" fontId="2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/>
    </xf>
    <xf numFmtId="22" fontId="2" fillId="0" borderId="12" xfId="0" applyNumberFormat="1" applyFont="1" applyBorder="1" applyAlignment="1" applyProtection="1">
      <alignment horizontal="center"/>
      <protection locked="0"/>
    </xf>
    <xf numFmtId="14" fontId="2" fillId="0" borderId="34" xfId="0" applyNumberFormat="1" applyFont="1" applyBorder="1" applyAlignment="1">
      <alignment horizontal="center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22" fontId="2" fillId="0" borderId="13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166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22" fontId="2" fillId="0" borderId="13" xfId="0" applyNumberFormat="1" applyFont="1" applyBorder="1" applyAlignment="1">
      <alignment horizontal="center"/>
    </xf>
    <xf numFmtId="14" fontId="2" fillId="0" borderId="32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 vertical="center" textRotation="90"/>
      <protection locked="0"/>
    </xf>
    <xf numFmtId="0" fontId="2" fillId="0" borderId="17" xfId="0" applyNumberFormat="1" applyFont="1" applyBorder="1" applyAlignment="1" applyProtection="1">
      <alignment horizontal="center" vertical="center" textRotation="90"/>
      <protection locked="0"/>
    </xf>
    <xf numFmtId="2" fontId="2" fillId="0" borderId="13" xfId="0" applyNumberFormat="1" applyFont="1" applyBorder="1" applyAlignment="1" applyProtection="1">
      <alignment horizontal="center" vertical="center" textRotation="90"/>
      <protection locked="0"/>
    </xf>
    <xf numFmtId="166" fontId="2" fillId="0" borderId="6" xfId="0" applyNumberFormat="1" applyFont="1" applyBorder="1" applyAlignment="1" applyProtection="1">
      <alignment horizontal="center" vertical="center" textRotation="90"/>
      <protection locked="0"/>
    </xf>
    <xf numFmtId="0" fontId="2" fillId="0" borderId="7" xfId="0" applyNumberFormat="1" applyFont="1" applyBorder="1" applyAlignment="1">
      <alignment horizontal="center"/>
    </xf>
    <xf numFmtId="22" fontId="2" fillId="0" borderId="14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2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6" fontId="2" fillId="0" borderId="13" xfId="0" applyNumberFormat="1" applyFont="1" applyBorder="1" applyAlignment="1" applyProtection="1">
      <alignment horizontal="center"/>
      <protection locked="0"/>
    </xf>
    <xf numFmtId="167" fontId="2" fillId="0" borderId="6" xfId="0" applyNumberFormat="1" applyFont="1" applyBorder="1" applyAlignment="1" applyProtection="1">
      <alignment horizontal="center"/>
      <protection locked="0"/>
    </xf>
    <xf numFmtId="169" fontId="2" fillId="0" borderId="13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4" fontId="2" fillId="0" borderId="37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66" fontId="2" fillId="0" borderId="39" xfId="0" applyNumberFormat="1" applyFont="1" applyBorder="1" applyAlignment="1">
      <alignment horizontal="center"/>
    </xf>
    <xf numFmtId="0" fontId="2" fillId="0" borderId="27" xfId="0" applyNumberFormat="1" applyFont="1" applyBorder="1" applyAlignment="1" applyProtection="1">
      <alignment horizontal="left"/>
      <protection locked="0"/>
    </xf>
    <xf numFmtId="14" fontId="2" fillId="0" borderId="28" xfId="0" applyNumberFormat="1" applyFont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left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14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11" fillId="0" borderId="24" xfId="0" applyNumberFormat="1" applyFont="1" applyBorder="1" applyAlignment="1" applyProtection="1">
      <alignment horizontal="center" wrapText="1"/>
      <protection locked="0"/>
    </xf>
    <xf numFmtId="0" fontId="12" fillId="0" borderId="13" xfId="0" applyNumberFormat="1" applyFont="1" applyBorder="1" applyAlignment="1" applyProtection="1">
      <alignment horizont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174" fontId="12" fillId="0" borderId="14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wrapText="1"/>
    </xf>
    <xf numFmtId="2" fontId="2" fillId="0" borderId="32" xfId="0" applyNumberFormat="1" applyFont="1" applyBorder="1" applyAlignment="1" applyProtection="1">
      <alignment horizontal="left"/>
      <protection locked="0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2" fontId="2" fillId="0" borderId="33" xfId="0" applyNumberFormat="1" applyFont="1" applyBorder="1" applyAlignment="1" applyProtection="1">
      <alignment horizontal="left"/>
      <protection locked="0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2" fillId="0" borderId="35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6" xfId="0" applyNumberFormat="1" applyFont="1" applyBorder="1" applyAlignment="1" applyProtection="1">
      <alignment horizontal="center" wrapText="1"/>
      <protection locked="0"/>
    </xf>
    <xf numFmtId="0" fontId="7" fillId="0" borderId="4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46" xfId="0" applyNumberFormat="1" applyFont="1" applyBorder="1" applyAlignment="1">
      <alignment horizontal="center" vertical="center"/>
    </xf>
  </cellXfs>
  <cellStyles count="41">
    <cellStyle name="Normal" xfId="0"/>
    <cellStyle name="Comma" xfId="15"/>
    <cellStyle name="Comma [0]" xfId="16"/>
    <cellStyle name="Comma [0]_Tables 1 &amp; 2.xls Chart 1" xfId="17"/>
    <cellStyle name="Comma [0]_Tables 1 &amp; 2.xls Chart 1-1" xfId="18"/>
    <cellStyle name="Comma [0]_Tables 1 &amp; 2.xls Chart 2" xfId="19"/>
    <cellStyle name="Comma [0]_Tables 1 &amp; 2.xls Chart 2-1" xfId="20"/>
    <cellStyle name="Comma [0]_Tables 1 &amp; 2.xls Chart 3" xfId="21"/>
    <cellStyle name="Comma [0]_Tables 1 &amp; 2.xls Chart 3-1" xfId="22"/>
    <cellStyle name="Comma [0]_Tables 1 &amp; 2.xls Chart 4" xfId="23"/>
    <cellStyle name="Comma_Tables 1 &amp; 2.xls Chart 1" xfId="24"/>
    <cellStyle name="Comma_Tables 1 &amp; 2.xls Chart 1-1" xfId="25"/>
    <cellStyle name="Comma_Tables 1 &amp; 2.xls Chart 2" xfId="26"/>
    <cellStyle name="Comma_Tables 1 &amp; 2.xls Chart 2-1" xfId="27"/>
    <cellStyle name="Comma_Tables 1 &amp; 2.xls Chart 3" xfId="28"/>
    <cellStyle name="Comma_Tables 1 &amp; 2.xls Chart 3-1" xfId="29"/>
    <cellStyle name="Comma_Tables 1 &amp; 2.xls Chart 4" xfId="30"/>
    <cellStyle name="Currency" xfId="31"/>
    <cellStyle name="Currency [0]" xfId="32"/>
    <cellStyle name="Currency [0]_Tables 1 &amp; 2.xls Chart 1" xfId="33"/>
    <cellStyle name="Currency [0]_Tables 1 &amp; 2.xls Chart 1-1" xfId="34"/>
    <cellStyle name="Currency [0]_Tables 1 &amp; 2.xls Chart 2" xfId="35"/>
    <cellStyle name="Currency [0]_Tables 1 &amp; 2.xls Chart 2-1" xfId="36"/>
    <cellStyle name="Currency [0]_Tables 1 &amp; 2.xls Chart 3" xfId="37"/>
    <cellStyle name="Currency [0]_Tables 1 &amp; 2.xls Chart 3-1" xfId="38"/>
    <cellStyle name="Currency [0]_Tables 1 &amp; 2.xls Chart 4" xfId="39"/>
    <cellStyle name="Currency_Tables 1 &amp; 2.xls Chart 1" xfId="40"/>
    <cellStyle name="Currency_Tables 1 &amp; 2.xls Chart 1-1" xfId="41"/>
    <cellStyle name="Currency_Tables 1 &amp; 2.xls Chart 2" xfId="42"/>
    <cellStyle name="Currency_Tables 1 &amp; 2.xls Chart 2-1" xfId="43"/>
    <cellStyle name="Currency_Tables 1 &amp; 2.xls Chart 3" xfId="44"/>
    <cellStyle name="Currency_Tables 1 &amp; 2.xls Chart 3-1" xfId="45"/>
    <cellStyle name="Currency_Tables 1 &amp; 2.xls Chart 4" xfId="46"/>
    <cellStyle name="Normal_Tables 1 &amp; 2.xls Chart 1" xfId="47"/>
    <cellStyle name="Normal_Tables 1 &amp; 2.xls Chart 1-1" xfId="48"/>
    <cellStyle name="Normal_Tables 1 &amp; 2.xls Chart 2" xfId="49"/>
    <cellStyle name="Normal_Tables 1 &amp; 2.xls Chart 2-1" xfId="50"/>
    <cellStyle name="Normal_Tables 1 &amp; 2.xls Chart 3" xfId="51"/>
    <cellStyle name="Normal_Tables 1 &amp; 2.xls Chart 3-1" xfId="52"/>
    <cellStyle name="Normal_Tables 1 &amp; 2.xls Chart 4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'[1]Table 4'!$B$31:$B$75</c:f>
              <c:numCache>
                <c:ptCount val="1"/>
                <c:pt idx="0">
                  <c:v>36607</c:v>
                </c:pt>
              </c:numCache>
            </c:numRef>
          </c:cat>
          <c:val>
            <c:numRef>
              <c:f>'[1]Table 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473963"/>
        <c:axId val="27156804"/>
      </c:lineChart>
      <c:lineChart>
        <c:grouping val="standard"/>
        <c:varyColors val="0"/>
        <c:marker val="1"/>
        <c:axId val="43084645"/>
        <c:axId val="52217486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56804"/>
        <c:crosses val="autoZero"/>
        <c:auto val="0"/>
        <c:lblOffset val="100"/>
        <c:noMultiLvlLbl val="0"/>
      </c:catAx>
      <c:valAx>
        <c:axId val="27156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73963"/>
        <c:crossesAt val="1"/>
        <c:crossBetween val="between"/>
        <c:dispUnits/>
      </c:valAx>
      <c:catAx>
        <c:axId val="43084645"/>
        <c:scaling>
          <c:orientation val="minMax"/>
        </c:scaling>
        <c:axPos val="b"/>
        <c:delete val="1"/>
        <c:majorTickMark val="in"/>
        <c:minorTickMark val="none"/>
        <c:tickLblPos val="nextTo"/>
        <c:crossAx val="52217486"/>
        <c:crosses val="autoZero"/>
        <c:auto val="0"/>
        <c:lblOffset val="100"/>
        <c:noMultiLvlLbl val="0"/>
      </c:catAx>
      <c:valAx>
        <c:axId val="52217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084645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'[1]Table 4'!$B$23:$B$75</c:f>
              <c:numCache>
                <c:ptCount val="53"/>
                <c:pt idx="0">
                  <c:v>36607</c:v>
                </c:pt>
                <c:pt idx="1">
                  <c:v>36748</c:v>
                </c:pt>
                <c:pt idx="2">
                  <c:v>36851</c:v>
                </c:pt>
                <c:pt idx="4">
                  <c:v>36607</c:v>
                </c:pt>
                <c:pt idx="5">
                  <c:v>36748</c:v>
                </c:pt>
                <c:pt idx="6">
                  <c:v>36851</c:v>
                </c:pt>
                <c:pt idx="8">
                  <c:v>36607</c:v>
                </c:pt>
                <c:pt idx="9">
                  <c:v>36749</c:v>
                </c:pt>
                <c:pt idx="10">
                  <c:v>36851</c:v>
                </c:pt>
                <c:pt idx="12">
                  <c:v>158.23</c:v>
                </c:pt>
                <c:pt idx="13">
                  <c:v>36607</c:v>
                </c:pt>
                <c:pt idx="14">
                  <c:v>36748</c:v>
                </c:pt>
                <c:pt idx="15">
                  <c:v>36850</c:v>
                </c:pt>
                <c:pt idx="17">
                  <c:v>36607</c:v>
                </c:pt>
                <c:pt idx="18">
                  <c:v>36748</c:v>
                </c:pt>
                <c:pt idx="19">
                  <c:v>36850</c:v>
                </c:pt>
                <c:pt idx="21">
                  <c:v>36607</c:v>
                </c:pt>
                <c:pt idx="22">
                  <c:v>36748</c:v>
                </c:pt>
                <c:pt idx="23">
                  <c:v>36850</c:v>
                </c:pt>
                <c:pt idx="25">
                  <c:v>36607</c:v>
                </c:pt>
                <c:pt idx="26">
                  <c:v>36748</c:v>
                </c:pt>
                <c:pt idx="27">
                  <c:v>36850</c:v>
                </c:pt>
                <c:pt idx="29">
                  <c:v>36607</c:v>
                </c:pt>
                <c:pt idx="30">
                  <c:v>36748</c:v>
                </c:pt>
                <c:pt idx="31">
                  <c:v>36850</c:v>
                </c:pt>
                <c:pt idx="33">
                  <c:v>36607</c:v>
                </c:pt>
                <c:pt idx="34">
                  <c:v>36748</c:v>
                </c:pt>
                <c:pt idx="35">
                  <c:v>36850</c:v>
                </c:pt>
                <c:pt idx="37">
                  <c:v>36607</c:v>
                </c:pt>
                <c:pt idx="38">
                  <c:v>36748</c:v>
                </c:pt>
                <c:pt idx="39">
                  <c:v>36850</c:v>
                </c:pt>
                <c:pt idx="41">
                  <c:v>36607</c:v>
                </c:pt>
                <c:pt idx="42">
                  <c:v>36749</c:v>
                </c:pt>
                <c:pt idx="43">
                  <c:v>36851</c:v>
                </c:pt>
                <c:pt idx="45">
                  <c:v>36607</c:v>
                </c:pt>
                <c:pt idx="46">
                  <c:v>36748</c:v>
                </c:pt>
                <c:pt idx="47">
                  <c:v>36850</c:v>
                </c:pt>
                <c:pt idx="49">
                  <c:v>36607</c:v>
                </c:pt>
                <c:pt idx="50">
                  <c:v>36748</c:v>
                </c:pt>
                <c:pt idx="51">
                  <c:v>36850</c:v>
                </c:pt>
              </c:numCache>
            </c:numRef>
          </c:cat>
          <c:val>
            <c:numRef>
              <c:f>'[1]Table 4'!$BT$23:$BT$75</c:f>
              <c:numCache>
                <c:ptCount val="53"/>
                <c:pt idx="0">
                  <c:v>739.5</c:v>
                </c:pt>
                <c:pt idx="1">
                  <c:v>739.5</c:v>
                </c:pt>
                <c:pt idx="2">
                  <c:v>739.5</c:v>
                </c:pt>
                <c:pt idx="4">
                  <c:v>740.9</c:v>
                </c:pt>
                <c:pt idx="5">
                  <c:v>740.9</c:v>
                </c:pt>
                <c:pt idx="6">
                  <c:v>740.9</c:v>
                </c:pt>
                <c:pt idx="8">
                  <c:v>883.79</c:v>
                </c:pt>
                <c:pt idx="9">
                  <c:v>883.79</c:v>
                </c:pt>
                <c:pt idx="10">
                  <c:v>883.79</c:v>
                </c:pt>
                <c:pt idx="12">
                  <c:v>900.84</c:v>
                </c:pt>
                <c:pt idx="13">
                  <c:v>900.84</c:v>
                </c:pt>
                <c:pt idx="14">
                  <c:v>900.84</c:v>
                </c:pt>
                <c:pt idx="15">
                  <c:v>900.84</c:v>
                </c:pt>
                <c:pt idx="17">
                  <c:v>900.51</c:v>
                </c:pt>
                <c:pt idx="18">
                  <c:v>900.51</c:v>
                </c:pt>
                <c:pt idx="19">
                  <c:v>900.51</c:v>
                </c:pt>
                <c:pt idx="21">
                  <c:v>889.47</c:v>
                </c:pt>
                <c:pt idx="22">
                  <c:v>889.47</c:v>
                </c:pt>
                <c:pt idx="23">
                  <c:v>889.47</c:v>
                </c:pt>
                <c:pt idx="25">
                  <c:v>900.25</c:v>
                </c:pt>
                <c:pt idx="26">
                  <c:v>900.25</c:v>
                </c:pt>
                <c:pt idx="27">
                  <c:v>900.25</c:v>
                </c:pt>
                <c:pt idx="29">
                  <c:v>891.69</c:v>
                </c:pt>
                <c:pt idx="30">
                  <c:v>891.69</c:v>
                </c:pt>
                <c:pt idx="31">
                  <c:v>891.69</c:v>
                </c:pt>
                <c:pt idx="33">
                  <c:v>889.4</c:v>
                </c:pt>
                <c:pt idx="34">
                  <c:v>889.4</c:v>
                </c:pt>
                <c:pt idx="35">
                  <c:v>889.4</c:v>
                </c:pt>
                <c:pt idx="37">
                  <c:v>901.74</c:v>
                </c:pt>
                <c:pt idx="38">
                  <c:v>901.74</c:v>
                </c:pt>
                <c:pt idx="39">
                  <c:v>901.74</c:v>
                </c:pt>
                <c:pt idx="41">
                  <c:v>900.4</c:v>
                </c:pt>
                <c:pt idx="42">
                  <c:v>900.4</c:v>
                </c:pt>
                <c:pt idx="43">
                  <c:v>900.4</c:v>
                </c:pt>
                <c:pt idx="45">
                  <c:v>884.81</c:v>
                </c:pt>
                <c:pt idx="46">
                  <c:v>884.81</c:v>
                </c:pt>
                <c:pt idx="47">
                  <c:v>884.81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auto val="0"/>
        <c:lblOffset val="100"/>
        <c:noMultiLvlLbl val="0"/>
      </c:catAx>
      <c:valAx>
        <c:axId val="1757944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32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'[1]Table 4'!$B$31:$B$75</c:f>
              <c:numCache>
                <c:ptCount val="45"/>
                <c:pt idx="0">
                  <c:v>36607</c:v>
                </c:pt>
                <c:pt idx="1">
                  <c:v>36749</c:v>
                </c:pt>
                <c:pt idx="2">
                  <c:v>36851</c:v>
                </c:pt>
                <c:pt idx="4">
                  <c:v>158.23</c:v>
                </c:pt>
                <c:pt idx="5">
                  <c:v>36607</c:v>
                </c:pt>
                <c:pt idx="6">
                  <c:v>36748</c:v>
                </c:pt>
                <c:pt idx="7">
                  <c:v>36850</c:v>
                </c:pt>
                <c:pt idx="9">
                  <c:v>36607</c:v>
                </c:pt>
                <c:pt idx="10">
                  <c:v>36748</c:v>
                </c:pt>
                <c:pt idx="11">
                  <c:v>36850</c:v>
                </c:pt>
                <c:pt idx="13">
                  <c:v>36607</c:v>
                </c:pt>
                <c:pt idx="14">
                  <c:v>36748</c:v>
                </c:pt>
                <c:pt idx="15">
                  <c:v>36850</c:v>
                </c:pt>
                <c:pt idx="17">
                  <c:v>36607</c:v>
                </c:pt>
                <c:pt idx="18">
                  <c:v>36748</c:v>
                </c:pt>
                <c:pt idx="19">
                  <c:v>36850</c:v>
                </c:pt>
                <c:pt idx="21">
                  <c:v>36607</c:v>
                </c:pt>
                <c:pt idx="22">
                  <c:v>36748</c:v>
                </c:pt>
                <c:pt idx="23">
                  <c:v>36850</c:v>
                </c:pt>
                <c:pt idx="25">
                  <c:v>36607</c:v>
                </c:pt>
                <c:pt idx="26">
                  <c:v>36748</c:v>
                </c:pt>
                <c:pt idx="27">
                  <c:v>36850</c:v>
                </c:pt>
                <c:pt idx="29">
                  <c:v>36607</c:v>
                </c:pt>
                <c:pt idx="30">
                  <c:v>36748</c:v>
                </c:pt>
                <c:pt idx="31">
                  <c:v>36850</c:v>
                </c:pt>
                <c:pt idx="33">
                  <c:v>36607</c:v>
                </c:pt>
                <c:pt idx="34">
                  <c:v>36749</c:v>
                </c:pt>
                <c:pt idx="35">
                  <c:v>36851</c:v>
                </c:pt>
                <c:pt idx="37">
                  <c:v>36607</c:v>
                </c:pt>
                <c:pt idx="38">
                  <c:v>36748</c:v>
                </c:pt>
                <c:pt idx="39">
                  <c:v>36850</c:v>
                </c:pt>
                <c:pt idx="41">
                  <c:v>36607</c:v>
                </c:pt>
                <c:pt idx="42">
                  <c:v>36748</c:v>
                </c:pt>
                <c:pt idx="43">
                  <c:v>36850</c:v>
                </c:pt>
              </c:numCache>
            </c:numRef>
          </c:cat>
          <c:val>
            <c:numRef>
              <c:f>'[1]Table 4'!$BT$31:$BT$75</c:f>
              <c:numCache>
                <c:ptCount val="45"/>
                <c:pt idx="0">
                  <c:v>883.79</c:v>
                </c:pt>
                <c:pt idx="1">
                  <c:v>883.79</c:v>
                </c:pt>
                <c:pt idx="2">
                  <c:v>883.79</c:v>
                </c:pt>
                <c:pt idx="4">
                  <c:v>900.84</c:v>
                </c:pt>
                <c:pt idx="5">
                  <c:v>900.84</c:v>
                </c:pt>
                <c:pt idx="6">
                  <c:v>900.84</c:v>
                </c:pt>
                <c:pt idx="7">
                  <c:v>900.84</c:v>
                </c:pt>
                <c:pt idx="9">
                  <c:v>900.51</c:v>
                </c:pt>
                <c:pt idx="10">
                  <c:v>900.51</c:v>
                </c:pt>
                <c:pt idx="11">
                  <c:v>900.51</c:v>
                </c:pt>
                <c:pt idx="13">
                  <c:v>889.47</c:v>
                </c:pt>
                <c:pt idx="14">
                  <c:v>889.47</c:v>
                </c:pt>
                <c:pt idx="15">
                  <c:v>889.47</c:v>
                </c:pt>
                <c:pt idx="17">
                  <c:v>900.25</c:v>
                </c:pt>
                <c:pt idx="18">
                  <c:v>900.25</c:v>
                </c:pt>
                <c:pt idx="19">
                  <c:v>900.25</c:v>
                </c:pt>
                <c:pt idx="21">
                  <c:v>891.69</c:v>
                </c:pt>
                <c:pt idx="22">
                  <c:v>891.69</c:v>
                </c:pt>
                <c:pt idx="23">
                  <c:v>891.69</c:v>
                </c:pt>
                <c:pt idx="25">
                  <c:v>889.4</c:v>
                </c:pt>
                <c:pt idx="26">
                  <c:v>889.4</c:v>
                </c:pt>
                <c:pt idx="27">
                  <c:v>889.4</c:v>
                </c:pt>
                <c:pt idx="29">
                  <c:v>901.74</c:v>
                </c:pt>
                <c:pt idx="30">
                  <c:v>901.74</c:v>
                </c:pt>
                <c:pt idx="31">
                  <c:v>901.74</c:v>
                </c:pt>
                <c:pt idx="33">
                  <c:v>900.4</c:v>
                </c:pt>
                <c:pt idx="34">
                  <c:v>900.4</c:v>
                </c:pt>
                <c:pt idx="35">
                  <c:v>900.4</c:v>
                </c:pt>
                <c:pt idx="37">
                  <c:v>884.81</c:v>
                </c:pt>
                <c:pt idx="38">
                  <c:v>884.81</c:v>
                </c:pt>
                <c:pt idx="39">
                  <c:v>884.81</c:v>
                </c:pt>
              </c:numCache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auto val="0"/>
        <c:lblOffset val="100"/>
        <c:noMultiLvlLbl val="0"/>
      </c:catAx>
      <c:valAx>
        <c:axId val="8175746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149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VOCS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MW-3B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'[1]Table 4'!$B$14:$B$18</c:f>
              <c:numCache>
                <c:ptCount val="5"/>
                <c:pt idx="1">
                  <c:v>36607</c:v>
                </c:pt>
                <c:pt idx="2">
                  <c:v>36749</c:v>
                </c:pt>
                <c:pt idx="3">
                  <c:v>36851</c:v>
                </c:pt>
              </c:numCache>
            </c:numRef>
          </c:xVal>
          <c:yVal>
            <c:numRef>
              <c:f>'[1]Table 4'!$BF$14:$BF$18</c:f>
              <c:numCache>
                <c:ptCount val="5"/>
                <c:pt idx="0">
                  <c:v>0</c:v>
                </c:pt>
                <c:pt idx="1">
                  <c:v>116.80000000000001</c:v>
                </c:pt>
                <c:pt idx="2">
                  <c:v>63.400000000000006</c:v>
                </c:pt>
                <c:pt idx="3">
                  <c:v>94.8</c:v>
                </c:pt>
              </c:numCache>
            </c:numRef>
          </c:yVal>
          <c:smooth val="0"/>
        </c:ser>
        <c:axId val="6472851"/>
        <c:axId val="58255660"/>
      </c:scatterChart>
      <c:valAx>
        <c:axId val="647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55660"/>
        <c:crosses val="autoZero"/>
        <c:crossBetween val="midCat"/>
        <c:dispUnits/>
      </c:valAx>
      <c:valAx>
        <c:axId val="582556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2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'[1]Table 4'!$B$31:$B$75</c:f>
              <c:numCache>
                <c:ptCount val="1"/>
                <c:pt idx="0">
                  <c:v>36607</c:v>
                </c:pt>
              </c:numCache>
            </c:numRef>
          </c:cat>
          <c:val>
            <c:numRef>
              <c:f>'[1]Table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538893"/>
        <c:axId val="21087990"/>
      </c:lineChart>
      <c:lineChart>
        <c:grouping val="standard"/>
        <c:varyColors val="0"/>
        <c:marker val="1"/>
        <c:axId val="55574183"/>
        <c:axId val="3040560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7990"/>
        <c:crosses val="autoZero"/>
        <c:auto val="0"/>
        <c:lblOffset val="100"/>
        <c:noMultiLvlLbl val="0"/>
      </c:catAx>
      <c:valAx>
        <c:axId val="21087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38893"/>
        <c:crossesAt val="1"/>
        <c:crossBetween val="between"/>
        <c:dispUnits/>
      </c:valAx>
      <c:catAx>
        <c:axId val="55574183"/>
        <c:scaling>
          <c:orientation val="minMax"/>
        </c:scaling>
        <c:axPos val="b"/>
        <c:delete val="1"/>
        <c:majorTickMark val="in"/>
        <c:minorTickMark val="none"/>
        <c:tickLblPos val="nextTo"/>
        <c:crossAx val="30405600"/>
        <c:crosses val="autoZero"/>
        <c:auto val="0"/>
        <c:lblOffset val="100"/>
        <c:noMultiLvlLbl val="0"/>
      </c:catAx>
      <c:valAx>
        <c:axId val="30405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574183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'[1]Table 4'!$B$23:$B$75</c:f>
              <c:numCache>
                <c:ptCount val="53"/>
                <c:pt idx="0">
                  <c:v>36607</c:v>
                </c:pt>
                <c:pt idx="1">
                  <c:v>36748</c:v>
                </c:pt>
                <c:pt idx="2">
                  <c:v>36851</c:v>
                </c:pt>
                <c:pt idx="4">
                  <c:v>36607</c:v>
                </c:pt>
                <c:pt idx="5">
                  <c:v>36748</c:v>
                </c:pt>
                <c:pt idx="6">
                  <c:v>36851</c:v>
                </c:pt>
                <c:pt idx="8">
                  <c:v>36607</c:v>
                </c:pt>
                <c:pt idx="9">
                  <c:v>36749</c:v>
                </c:pt>
                <c:pt idx="10">
                  <c:v>36851</c:v>
                </c:pt>
                <c:pt idx="12">
                  <c:v>158.23</c:v>
                </c:pt>
                <c:pt idx="13">
                  <c:v>36607</c:v>
                </c:pt>
                <c:pt idx="14">
                  <c:v>36748</c:v>
                </c:pt>
                <c:pt idx="15">
                  <c:v>36850</c:v>
                </c:pt>
                <c:pt idx="17">
                  <c:v>36607</c:v>
                </c:pt>
                <c:pt idx="18">
                  <c:v>36748</c:v>
                </c:pt>
                <c:pt idx="19">
                  <c:v>36850</c:v>
                </c:pt>
                <c:pt idx="21">
                  <c:v>36607</c:v>
                </c:pt>
                <c:pt idx="22">
                  <c:v>36748</c:v>
                </c:pt>
                <c:pt idx="23">
                  <c:v>36850</c:v>
                </c:pt>
                <c:pt idx="25">
                  <c:v>36607</c:v>
                </c:pt>
                <c:pt idx="26">
                  <c:v>36748</c:v>
                </c:pt>
                <c:pt idx="27">
                  <c:v>36850</c:v>
                </c:pt>
                <c:pt idx="29">
                  <c:v>36607</c:v>
                </c:pt>
                <c:pt idx="30">
                  <c:v>36748</c:v>
                </c:pt>
                <c:pt idx="31">
                  <c:v>36850</c:v>
                </c:pt>
                <c:pt idx="33">
                  <c:v>36607</c:v>
                </c:pt>
                <c:pt idx="34">
                  <c:v>36748</c:v>
                </c:pt>
                <c:pt idx="35">
                  <c:v>36850</c:v>
                </c:pt>
                <c:pt idx="37">
                  <c:v>36607</c:v>
                </c:pt>
                <c:pt idx="38">
                  <c:v>36748</c:v>
                </c:pt>
                <c:pt idx="39">
                  <c:v>36850</c:v>
                </c:pt>
                <c:pt idx="41">
                  <c:v>36607</c:v>
                </c:pt>
                <c:pt idx="42">
                  <c:v>36749</c:v>
                </c:pt>
                <c:pt idx="43">
                  <c:v>36851</c:v>
                </c:pt>
                <c:pt idx="45">
                  <c:v>36607</c:v>
                </c:pt>
                <c:pt idx="46">
                  <c:v>36748</c:v>
                </c:pt>
                <c:pt idx="47">
                  <c:v>36850</c:v>
                </c:pt>
                <c:pt idx="49">
                  <c:v>36607</c:v>
                </c:pt>
                <c:pt idx="50">
                  <c:v>36748</c:v>
                </c:pt>
                <c:pt idx="51">
                  <c:v>36850</c:v>
                </c:pt>
              </c:numCache>
            </c:numRef>
          </c:cat>
          <c:val>
            <c:numRef>
              <c:f>'[1]Table 4'!$BT$23:$BT$75</c:f>
              <c:numCache>
                <c:ptCount val="53"/>
                <c:pt idx="0">
                  <c:v>739.5</c:v>
                </c:pt>
                <c:pt idx="1">
                  <c:v>739.5</c:v>
                </c:pt>
                <c:pt idx="2">
                  <c:v>739.5</c:v>
                </c:pt>
                <c:pt idx="4">
                  <c:v>740.9</c:v>
                </c:pt>
                <c:pt idx="5">
                  <c:v>740.9</c:v>
                </c:pt>
                <c:pt idx="6">
                  <c:v>740.9</c:v>
                </c:pt>
                <c:pt idx="8">
                  <c:v>883.79</c:v>
                </c:pt>
                <c:pt idx="9">
                  <c:v>883.79</c:v>
                </c:pt>
                <c:pt idx="10">
                  <c:v>883.79</c:v>
                </c:pt>
                <c:pt idx="12">
                  <c:v>900.84</c:v>
                </c:pt>
                <c:pt idx="13">
                  <c:v>900.84</c:v>
                </c:pt>
                <c:pt idx="14">
                  <c:v>900.84</c:v>
                </c:pt>
                <c:pt idx="15">
                  <c:v>900.84</c:v>
                </c:pt>
                <c:pt idx="17">
                  <c:v>900.51</c:v>
                </c:pt>
                <c:pt idx="18">
                  <c:v>900.51</c:v>
                </c:pt>
                <c:pt idx="19">
                  <c:v>900.51</c:v>
                </c:pt>
                <c:pt idx="21">
                  <c:v>889.47</c:v>
                </c:pt>
                <c:pt idx="22">
                  <c:v>889.47</c:v>
                </c:pt>
                <c:pt idx="23">
                  <c:v>889.47</c:v>
                </c:pt>
                <c:pt idx="25">
                  <c:v>900.25</c:v>
                </c:pt>
                <c:pt idx="26">
                  <c:v>900.25</c:v>
                </c:pt>
                <c:pt idx="27">
                  <c:v>900.25</c:v>
                </c:pt>
                <c:pt idx="29">
                  <c:v>891.69</c:v>
                </c:pt>
                <c:pt idx="30">
                  <c:v>891.69</c:v>
                </c:pt>
                <c:pt idx="31">
                  <c:v>891.69</c:v>
                </c:pt>
                <c:pt idx="33">
                  <c:v>889.4</c:v>
                </c:pt>
                <c:pt idx="34">
                  <c:v>889.4</c:v>
                </c:pt>
                <c:pt idx="35">
                  <c:v>889.4</c:v>
                </c:pt>
                <c:pt idx="37">
                  <c:v>901.74</c:v>
                </c:pt>
                <c:pt idx="38">
                  <c:v>901.74</c:v>
                </c:pt>
                <c:pt idx="39">
                  <c:v>901.74</c:v>
                </c:pt>
                <c:pt idx="41">
                  <c:v>900.4</c:v>
                </c:pt>
                <c:pt idx="42">
                  <c:v>900.4</c:v>
                </c:pt>
                <c:pt idx="43">
                  <c:v>900.4</c:v>
                </c:pt>
                <c:pt idx="45">
                  <c:v>884.81</c:v>
                </c:pt>
                <c:pt idx="46">
                  <c:v>884.81</c:v>
                </c:pt>
                <c:pt idx="47">
                  <c:v>884.81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 val="autoZero"/>
        <c:auto val="0"/>
        <c:lblOffset val="100"/>
        <c:noMultiLvlLbl val="0"/>
      </c:catAx>
      <c:valAx>
        <c:axId val="46934506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'[1]Table 4'!$B$31:$B$75</c:f>
              <c:numCache>
                <c:ptCount val="45"/>
                <c:pt idx="0">
                  <c:v>36607</c:v>
                </c:pt>
                <c:pt idx="1">
                  <c:v>36749</c:v>
                </c:pt>
                <c:pt idx="2">
                  <c:v>36851</c:v>
                </c:pt>
                <c:pt idx="4">
                  <c:v>158.23</c:v>
                </c:pt>
                <c:pt idx="5">
                  <c:v>36607</c:v>
                </c:pt>
                <c:pt idx="6">
                  <c:v>36748</c:v>
                </c:pt>
                <c:pt idx="7">
                  <c:v>36850</c:v>
                </c:pt>
                <c:pt idx="9">
                  <c:v>36607</c:v>
                </c:pt>
                <c:pt idx="10">
                  <c:v>36748</c:v>
                </c:pt>
                <c:pt idx="11">
                  <c:v>36850</c:v>
                </c:pt>
                <c:pt idx="13">
                  <c:v>36607</c:v>
                </c:pt>
                <c:pt idx="14">
                  <c:v>36748</c:v>
                </c:pt>
                <c:pt idx="15">
                  <c:v>36850</c:v>
                </c:pt>
                <c:pt idx="17">
                  <c:v>36607</c:v>
                </c:pt>
                <c:pt idx="18">
                  <c:v>36748</c:v>
                </c:pt>
                <c:pt idx="19">
                  <c:v>36850</c:v>
                </c:pt>
                <c:pt idx="21">
                  <c:v>36607</c:v>
                </c:pt>
                <c:pt idx="22">
                  <c:v>36748</c:v>
                </c:pt>
                <c:pt idx="23">
                  <c:v>36850</c:v>
                </c:pt>
                <c:pt idx="25">
                  <c:v>36607</c:v>
                </c:pt>
                <c:pt idx="26">
                  <c:v>36748</c:v>
                </c:pt>
                <c:pt idx="27">
                  <c:v>36850</c:v>
                </c:pt>
                <c:pt idx="29">
                  <c:v>36607</c:v>
                </c:pt>
                <c:pt idx="30">
                  <c:v>36748</c:v>
                </c:pt>
                <c:pt idx="31">
                  <c:v>36850</c:v>
                </c:pt>
                <c:pt idx="33">
                  <c:v>36607</c:v>
                </c:pt>
                <c:pt idx="34">
                  <c:v>36749</c:v>
                </c:pt>
                <c:pt idx="35">
                  <c:v>36851</c:v>
                </c:pt>
                <c:pt idx="37">
                  <c:v>36607</c:v>
                </c:pt>
                <c:pt idx="38">
                  <c:v>36748</c:v>
                </c:pt>
                <c:pt idx="39">
                  <c:v>36850</c:v>
                </c:pt>
                <c:pt idx="41">
                  <c:v>36607</c:v>
                </c:pt>
                <c:pt idx="42">
                  <c:v>36748</c:v>
                </c:pt>
                <c:pt idx="43">
                  <c:v>36850</c:v>
                </c:pt>
              </c:numCache>
            </c:numRef>
          </c:cat>
          <c:val>
            <c:numRef>
              <c:f>'[1]Table 4'!$BT$31:$BT$75</c:f>
              <c:numCache>
                <c:ptCount val="45"/>
                <c:pt idx="0">
                  <c:v>883.79</c:v>
                </c:pt>
                <c:pt idx="1">
                  <c:v>883.79</c:v>
                </c:pt>
                <c:pt idx="2">
                  <c:v>883.79</c:v>
                </c:pt>
                <c:pt idx="4">
                  <c:v>900.84</c:v>
                </c:pt>
                <c:pt idx="5">
                  <c:v>900.84</c:v>
                </c:pt>
                <c:pt idx="6">
                  <c:v>900.84</c:v>
                </c:pt>
                <c:pt idx="7">
                  <c:v>900.84</c:v>
                </c:pt>
                <c:pt idx="9">
                  <c:v>900.51</c:v>
                </c:pt>
                <c:pt idx="10">
                  <c:v>900.51</c:v>
                </c:pt>
                <c:pt idx="11">
                  <c:v>900.51</c:v>
                </c:pt>
                <c:pt idx="13">
                  <c:v>889.47</c:v>
                </c:pt>
                <c:pt idx="14">
                  <c:v>889.47</c:v>
                </c:pt>
                <c:pt idx="15">
                  <c:v>889.47</c:v>
                </c:pt>
                <c:pt idx="17">
                  <c:v>900.25</c:v>
                </c:pt>
                <c:pt idx="18">
                  <c:v>900.25</c:v>
                </c:pt>
                <c:pt idx="19">
                  <c:v>900.25</c:v>
                </c:pt>
                <c:pt idx="21">
                  <c:v>891.69</c:v>
                </c:pt>
                <c:pt idx="22">
                  <c:v>891.69</c:v>
                </c:pt>
                <c:pt idx="23">
                  <c:v>891.69</c:v>
                </c:pt>
                <c:pt idx="25">
                  <c:v>889.4</c:v>
                </c:pt>
                <c:pt idx="26">
                  <c:v>889.4</c:v>
                </c:pt>
                <c:pt idx="27">
                  <c:v>889.4</c:v>
                </c:pt>
                <c:pt idx="29">
                  <c:v>901.74</c:v>
                </c:pt>
                <c:pt idx="30">
                  <c:v>901.74</c:v>
                </c:pt>
                <c:pt idx="31">
                  <c:v>901.74</c:v>
                </c:pt>
                <c:pt idx="33">
                  <c:v>900.4</c:v>
                </c:pt>
                <c:pt idx="34">
                  <c:v>900.4</c:v>
                </c:pt>
                <c:pt idx="35">
                  <c:v>900.4</c:v>
                </c:pt>
                <c:pt idx="37">
                  <c:v>884.81</c:v>
                </c:pt>
                <c:pt idx="38">
                  <c:v>884.81</c:v>
                </c:pt>
                <c:pt idx="39">
                  <c:v>884.81</c:v>
                </c:pt>
              </c:numCache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 val="autoZero"/>
        <c:auto val="0"/>
        <c:lblOffset val="100"/>
        <c:noMultiLvlLbl val="0"/>
      </c:catAx>
      <c:valAx>
        <c:axId val="43598612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0</xdr:colOff>
      <xdr:row>22</xdr:row>
      <xdr:rowOff>0</xdr:rowOff>
    </xdr:from>
    <xdr:to>
      <xdr:col>75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7385625" y="4638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75</xdr:col>
      <xdr:colOff>0</xdr:colOff>
      <xdr:row>22</xdr:row>
      <xdr:rowOff>0</xdr:rowOff>
    </xdr:from>
    <xdr:to>
      <xdr:col>75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37385625" y="4638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75</xdr:col>
      <xdr:colOff>0</xdr:colOff>
      <xdr:row>22</xdr:row>
      <xdr:rowOff>0</xdr:rowOff>
    </xdr:from>
    <xdr:to>
      <xdr:col>75</xdr:col>
      <xdr:colOff>0</xdr:colOff>
      <xdr:row>22</xdr:row>
      <xdr:rowOff>0</xdr:rowOff>
    </xdr:to>
    <xdr:graphicFrame>
      <xdr:nvGraphicFramePr>
        <xdr:cNvPr id="3" name="Chart 3"/>
        <xdr:cNvGraphicFramePr/>
      </xdr:nvGraphicFramePr>
      <xdr:xfrm>
        <a:off x="37385625" y="46386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76</xdr:col>
      <xdr:colOff>0</xdr:colOff>
      <xdr:row>14</xdr:row>
      <xdr:rowOff>0</xdr:rowOff>
    </xdr:from>
    <xdr:to>
      <xdr:col>76</xdr:col>
      <xdr:colOff>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37938075" y="3571875"/>
        <a:ext cx="0" cy="53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5295900" y="1514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5295900" y="1514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graphicFrame>
      <xdr:nvGraphicFramePr>
        <xdr:cNvPr id="3" name="Chart 3"/>
        <xdr:cNvGraphicFramePr/>
      </xdr:nvGraphicFramePr>
      <xdr:xfrm>
        <a:off x="5295900" y="1514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3,%204,%20&amp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"/>
      <sheetName val="Table 4"/>
      <sheetName val="Table 5"/>
    </sheetNames>
    <sheetDataSet>
      <sheetData sheetId="1">
        <row r="14">
          <cell r="BF14" t="str">
            <v> </v>
          </cell>
        </row>
        <row r="15">
          <cell r="B15">
            <v>36607</v>
          </cell>
          <cell r="BF15">
            <v>116.80000000000001</v>
          </cell>
        </row>
        <row r="16">
          <cell r="B16">
            <v>36749</v>
          </cell>
          <cell r="BF16">
            <v>63.400000000000006</v>
          </cell>
        </row>
        <row r="17">
          <cell r="B17">
            <v>36851</v>
          </cell>
          <cell r="BF17">
            <v>94.8</v>
          </cell>
        </row>
        <row r="23">
          <cell r="B23">
            <v>36607</v>
          </cell>
          <cell r="BT23">
            <v>739.5</v>
          </cell>
        </row>
        <row r="24">
          <cell r="B24">
            <v>36748</v>
          </cell>
          <cell r="BT24">
            <v>739.5</v>
          </cell>
        </row>
        <row r="25">
          <cell r="B25">
            <v>36851</v>
          </cell>
          <cell r="BT25">
            <v>739.5</v>
          </cell>
        </row>
        <row r="27">
          <cell r="B27">
            <v>36607</v>
          </cell>
          <cell r="BT27">
            <v>740.9</v>
          </cell>
        </row>
        <row r="28">
          <cell r="B28">
            <v>36748</v>
          </cell>
          <cell r="BT28">
            <v>740.9</v>
          </cell>
        </row>
        <row r="29">
          <cell r="B29">
            <v>36851</v>
          </cell>
          <cell r="BT29">
            <v>740.9</v>
          </cell>
        </row>
        <row r="31">
          <cell r="B31">
            <v>36607</v>
          </cell>
          <cell r="BT31">
            <v>883.79</v>
          </cell>
        </row>
        <row r="32">
          <cell r="B32">
            <v>36749</v>
          </cell>
          <cell r="BT32">
            <v>883.79</v>
          </cell>
        </row>
        <row r="33">
          <cell r="B33">
            <v>36851</v>
          </cell>
          <cell r="BT33">
            <v>883.79</v>
          </cell>
        </row>
        <row r="35">
          <cell r="B35">
            <v>158.23</v>
          </cell>
          <cell r="BT35">
            <v>900.84</v>
          </cell>
        </row>
        <row r="36">
          <cell r="B36">
            <v>36607</v>
          </cell>
          <cell r="BT36">
            <v>900.84</v>
          </cell>
        </row>
        <row r="37">
          <cell r="B37">
            <v>36748</v>
          </cell>
          <cell r="BT37">
            <v>900.84</v>
          </cell>
        </row>
        <row r="38">
          <cell r="B38">
            <v>36850</v>
          </cell>
          <cell r="BT38">
            <v>900.84</v>
          </cell>
        </row>
        <row r="40">
          <cell r="B40">
            <v>36607</v>
          </cell>
          <cell r="BT40">
            <v>900.51</v>
          </cell>
        </row>
        <row r="41">
          <cell r="B41">
            <v>36748</v>
          </cell>
          <cell r="BT41">
            <v>900.51</v>
          </cell>
        </row>
        <row r="42">
          <cell r="B42">
            <v>36850</v>
          </cell>
          <cell r="BT42">
            <v>900.51</v>
          </cell>
        </row>
        <row r="44">
          <cell r="B44">
            <v>36607</v>
          </cell>
          <cell r="BT44">
            <v>889.47</v>
          </cell>
        </row>
        <row r="45">
          <cell r="B45">
            <v>36748</v>
          </cell>
          <cell r="BT45">
            <v>889.47</v>
          </cell>
        </row>
        <row r="46">
          <cell r="B46">
            <v>36850</v>
          </cell>
          <cell r="BT46">
            <v>889.47</v>
          </cell>
        </row>
        <row r="48">
          <cell r="B48">
            <v>36607</v>
          </cell>
          <cell r="BT48">
            <v>900.25</v>
          </cell>
        </row>
        <row r="49">
          <cell r="B49">
            <v>36748</v>
          </cell>
          <cell r="BT49">
            <v>900.25</v>
          </cell>
        </row>
        <row r="50">
          <cell r="B50">
            <v>36850</v>
          </cell>
          <cell r="BT50">
            <v>900.25</v>
          </cell>
        </row>
        <row r="52">
          <cell r="B52">
            <v>36607</v>
          </cell>
          <cell r="BT52">
            <v>891.69</v>
          </cell>
        </row>
        <row r="53">
          <cell r="B53">
            <v>36748</v>
          </cell>
          <cell r="BT53">
            <v>891.69</v>
          </cell>
        </row>
        <row r="54">
          <cell r="B54">
            <v>36850</v>
          </cell>
          <cell r="BT54">
            <v>891.69</v>
          </cell>
        </row>
        <row r="56">
          <cell r="B56">
            <v>36607</v>
          </cell>
          <cell r="BT56">
            <v>889.4</v>
          </cell>
        </row>
        <row r="57">
          <cell r="B57">
            <v>36748</v>
          </cell>
          <cell r="BT57">
            <v>889.4</v>
          </cell>
        </row>
        <row r="58">
          <cell r="B58">
            <v>36850</v>
          </cell>
          <cell r="BT58">
            <v>889.4</v>
          </cell>
        </row>
        <row r="60">
          <cell r="B60">
            <v>36607</v>
          </cell>
          <cell r="BT60">
            <v>901.74</v>
          </cell>
        </row>
        <row r="61">
          <cell r="B61">
            <v>36748</v>
          </cell>
          <cell r="BT61">
            <v>901.74</v>
          </cell>
        </row>
        <row r="62">
          <cell r="B62">
            <v>36850</v>
          </cell>
          <cell r="BT62">
            <v>901.74</v>
          </cell>
        </row>
        <row r="64">
          <cell r="B64">
            <v>36607</v>
          </cell>
          <cell r="BT64">
            <v>900.4</v>
          </cell>
        </row>
        <row r="65">
          <cell r="B65">
            <v>36749</v>
          </cell>
          <cell r="BT65">
            <v>900.4</v>
          </cell>
        </row>
        <row r="66">
          <cell r="B66">
            <v>36851</v>
          </cell>
          <cell r="BT66">
            <v>900.4</v>
          </cell>
        </row>
        <row r="68">
          <cell r="B68">
            <v>36607</v>
          </cell>
          <cell r="BT68">
            <v>884.81</v>
          </cell>
        </row>
        <row r="69">
          <cell r="B69">
            <v>36748</v>
          </cell>
          <cell r="BT69">
            <v>884.81</v>
          </cell>
        </row>
        <row r="70">
          <cell r="B70">
            <v>36850</v>
          </cell>
          <cell r="BT70">
            <v>884.81</v>
          </cell>
        </row>
        <row r="72">
          <cell r="B72">
            <v>36607</v>
          </cell>
        </row>
        <row r="73">
          <cell r="B73">
            <v>36748</v>
          </cell>
        </row>
        <row r="74">
          <cell r="B74">
            <v>36850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14"/>
  <sheetViews>
    <sheetView workbookViewId="0" topLeftCell="A1">
      <selection activeCell="H10" sqref="H10"/>
    </sheetView>
  </sheetViews>
  <sheetFormatPr defaultColWidth="9.140625" defaultRowHeight="12.75"/>
  <cols>
    <col min="4" max="5" width="18.140625" style="0" customWidth="1"/>
  </cols>
  <sheetData>
    <row r="1" spans="4:5" ht="48.75" customHeight="1" thickBot="1">
      <c r="D1" s="1" t="s">
        <v>44</v>
      </c>
      <c r="E1" s="2" t="s">
        <v>0</v>
      </c>
    </row>
    <row r="2" spans="4:5" ht="15">
      <c r="D2" s="3" t="s">
        <v>1</v>
      </c>
      <c r="E2" s="4">
        <v>9567</v>
      </c>
    </row>
    <row r="3" spans="4:5" ht="15">
      <c r="D3" s="5" t="s">
        <v>2</v>
      </c>
      <c r="E3" s="6">
        <v>9050</v>
      </c>
    </row>
    <row r="4" spans="4:5" ht="15">
      <c r="D4" s="5" t="s">
        <v>3</v>
      </c>
      <c r="E4" s="6">
        <v>13738</v>
      </c>
    </row>
    <row r="5" spans="4:5" ht="15">
      <c r="D5" s="5" t="s">
        <v>12</v>
      </c>
      <c r="E5" s="6">
        <v>10724</v>
      </c>
    </row>
    <row r="6" spans="4:5" ht="15">
      <c r="D6" s="5" t="s">
        <v>4</v>
      </c>
      <c r="E6" s="6">
        <v>10947</v>
      </c>
    </row>
    <row r="7" spans="4:5" ht="15">
      <c r="D7" s="5" t="s">
        <v>5</v>
      </c>
      <c r="E7" s="6">
        <v>13999</v>
      </c>
    </row>
    <row r="8" spans="4:5" ht="15">
      <c r="D8" s="5" t="s">
        <v>6</v>
      </c>
      <c r="E8" s="6">
        <v>9483</v>
      </c>
    </row>
    <row r="9" spans="4:5" ht="15">
      <c r="D9" s="5" t="s">
        <v>7</v>
      </c>
      <c r="E9" s="6">
        <v>8731</v>
      </c>
    </row>
    <row r="10" spans="4:5" ht="15">
      <c r="D10" s="5" t="s">
        <v>8</v>
      </c>
      <c r="E10" s="6">
        <v>8509</v>
      </c>
    </row>
    <row r="11" spans="4:5" ht="15">
      <c r="D11" s="5" t="s">
        <v>9</v>
      </c>
      <c r="E11" s="6">
        <v>8157</v>
      </c>
    </row>
    <row r="12" spans="4:5" ht="15">
      <c r="D12" s="5" t="s">
        <v>10</v>
      </c>
      <c r="E12" s="6">
        <v>6846</v>
      </c>
    </row>
    <row r="13" spans="4:5" ht="15.75" thickBot="1">
      <c r="D13" s="7" t="s">
        <v>11</v>
      </c>
      <c r="E13" s="8">
        <v>10373</v>
      </c>
    </row>
    <row r="14" spans="4:5" ht="18" customHeight="1" thickBot="1">
      <c r="D14" s="9" t="s">
        <v>13</v>
      </c>
      <c r="E14" s="10">
        <f>SUM(E2:E13)</f>
        <v>120124</v>
      </c>
    </row>
  </sheetData>
  <printOptions/>
  <pageMargins left="0.75" right="0.75" top="2.33" bottom="1" header="1.26" footer="0.5"/>
  <pageSetup horizontalDpi="300" verticalDpi="300" orientation="portrait" r:id="rId1"/>
  <headerFooter alignWithMargins="0">
    <oddHeader>&amp;C&amp;12Table 1
Gas Condensate Collected
Year 2000
Flying Cloud Sanitary Landfill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">
      <selection activeCell="B2" sqref="B2"/>
    </sheetView>
  </sheetViews>
  <sheetFormatPr defaultColWidth="9.140625" defaultRowHeight="12.75"/>
  <cols>
    <col min="1" max="29" width="6.7109375" style="0" customWidth="1"/>
  </cols>
  <sheetData>
    <row r="1" spans="1:29" ht="13.5" thickBot="1">
      <c r="A1" s="27" t="s">
        <v>14</v>
      </c>
      <c r="B1" s="23" t="s">
        <v>15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25</v>
      </c>
      <c r="M1" s="11" t="s">
        <v>26</v>
      </c>
      <c r="N1" s="11" t="s">
        <v>27</v>
      </c>
      <c r="O1" s="11" t="s">
        <v>28</v>
      </c>
      <c r="P1" s="11" t="s">
        <v>29</v>
      </c>
      <c r="Q1" s="11" t="s">
        <v>30</v>
      </c>
      <c r="R1" s="11" t="s">
        <v>31</v>
      </c>
      <c r="S1" s="11" t="s">
        <v>32</v>
      </c>
      <c r="T1" s="11" t="s">
        <v>33</v>
      </c>
      <c r="U1" s="11" t="s">
        <v>34</v>
      </c>
      <c r="V1" s="11" t="s">
        <v>38</v>
      </c>
      <c r="W1" s="11" t="s">
        <v>35</v>
      </c>
      <c r="X1" s="11" t="s">
        <v>36</v>
      </c>
      <c r="Y1" s="11" t="s">
        <v>37</v>
      </c>
      <c r="Z1" s="11" t="s">
        <v>39</v>
      </c>
      <c r="AA1" s="11" t="s">
        <v>40</v>
      </c>
      <c r="AB1" s="11" t="s">
        <v>41</v>
      </c>
      <c r="AC1" s="12" t="s">
        <v>42</v>
      </c>
    </row>
    <row r="2" spans="1:29" ht="12.75">
      <c r="A2" s="28">
        <v>36531</v>
      </c>
      <c r="B2" s="24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4">
        <v>0</v>
      </c>
      <c r="AC2" s="15">
        <v>0.45</v>
      </c>
    </row>
    <row r="3" spans="1:29" ht="12.75">
      <c r="A3" s="29">
        <v>36539</v>
      </c>
      <c r="B3" s="25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7">
        <v>0</v>
      </c>
      <c r="AC3" s="18">
        <v>0.44</v>
      </c>
    </row>
    <row r="4" spans="1:29" ht="12.75">
      <c r="A4" s="29">
        <v>36545</v>
      </c>
      <c r="B4" s="25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7">
        <v>0</v>
      </c>
      <c r="AC4" s="18">
        <v>0.41</v>
      </c>
    </row>
    <row r="5" spans="1:29" ht="12.75">
      <c r="A5" s="29">
        <v>36552</v>
      </c>
      <c r="B5" s="25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7">
        <v>0</v>
      </c>
      <c r="AC5" s="19">
        <v>0.435</v>
      </c>
    </row>
    <row r="6" spans="1:29" ht="12.75">
      <c r="A6" s="29">
        <v>36559</v>
      </c>
      <c r="B6" s="25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7">
        <v>0</v>
      </c>
      <c r="AC6" s="18">
        <v>0.46</v>
      </c>
    </row>
    <row r="7" spans="1:29" ht="12.75">
      <c r="A7" s="29">
        <v>36566</v>
      </c>
      <c r="B7" s="25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7">
        <v>0</v>
      </c>
      <c r="AC7" s="18">
        <v>0.45</v>
      </c>
    </row>
    <row r="8" spans="1:29" ht="12.75">
      <c r="A8" s="29">
        <v>36573</v>
      </c>
      <c r="B8" s="25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7">
        <v>0</v>
      </c>
      <c r="AC8" s="18">
        <v>0.44</v>
      </c>
    </row>
    <row r="9" spans="1:29" ht="12.75">
      <c r="A9" s="29">
        <v>36580</v>
      </c>
      <c r="B9" s="25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7">
        <v>0</v>
      </c>
      <c r="AC9" s="18">
        <v>0.45</v>
      </c>
    </row>
    <row r="10" spans="1:29" ht="12.75">
      <c r="A10" s="29">
        <v>36587</v>
      </c>
      <c r="B10" s="2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7">
        <v>0</v>
      </c>
      <c r="AC10" s="18">
        <v>0.43</v>
      </c>
    </row>
    <row r="11" spans="1:29" ht="12.75">
      <c r="A11" s="29">
        <v>36594</v>
      </c>
      <c r="B11" s="2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7">
        <v>0</v>
      </c>
      <c r="AC11" s="18">
        <v>0.44</v>
      </c>
    </row>
    <row r="12" spans="1:29" ht="12.75">
      <c r="A12" s="29">
        <v>36601</v>
      </c>
      <c r="B12" s="2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7">
        <v>0</v>
      </c>
      <c r="AC12" s="18">
        <v>0.42</v>
      </c>
    </row>
    <row r="13" spans="1:29" ht="12.75">
      <c r="A13" s="29">
        <v>36608</v>
      </c>
      <c r="B13" s="2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7">
        <v>0</v>
      </c>
      <c r="AC13" s="18">
        <v>0.44</v>
      </c>
    </row>
    <row r="14" spans="1:29" ht="12.75">
      <c r="A14" s="29">
        <v>36615</v>
      </c>
      <c r="B14" s="25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7">
        <v>0</v>
      </c>
      <c r="AC14" s="18">
        <v>0.44</v>
      </c>
    </row>
    <row r="15" spans="1:29" ht="12.75">
      <c r="A15" s="29">
        <v>36622</v>
      </c>
      <c r="B15" s="2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7">
        <v>0</v>
      </c>
      <c r="AC15" s="18">
        <v>0.44</v>
      </c>
    </row>
    <row r="16" spans="1:29" ht="12.75">
      <c r="A16" s="29">
        <v>36629</v>
      </c>
      <c r="B16" s="2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  <c r="AC16" s="18">
        <v>0.45</v>
      </c>
    </row>
    <row r="17" spans="1:29" ht="12.75">
      <c r="A17" s="29">
        <v>36636</v>
      </c>
      <c r="B17" s="2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7">
        <v>0</v>
      </c>
      <c r="AC17" s="18">
        <v>0.45</v>
      </c>
    </row>
    <row r="18" spans="1:29" ht="12.75">
      <c r="A18" s="29">
        <v>36643</v>
      </c>
      <c r="B18" s="2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7">
        <v>0</v>
      </c>
      <c r="AC18" s="18">
        <v>0.45</v>
      </c>
    </row>
    <row r="19" spans="1:29" ht="12.75">
      <c r="A19" s="29">
        <v>36650</v>
      </c>
      <c r="B19" s="2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  <c r="AC19" s="18">
        <v>0.46</v>
      </c>
    </row>
    <row r="20" spans="1:29" ht="12.75">
      <c r="A20" s="29">
        <v>36657</v>
      </c>
      <c r="B20" s="25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7">
        <v>0</v>
      </c>
      <c r="AC20" s="18">
        <v>0.45</v>
      </c>
    </row>
    <row r="21" spans="1:29" ht="12.75">
      <c r="A21" s="29">
        <v>36664</v>
      </c>
      <c r="B21" s="25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7">
        <v>0</v>
      </c>
      <c r="AC21" s="18">
        <v>0.45</v>
      </c>
    </row>
    <row r="22" spans="1:29" ht="12.75">
      <c r="A22" s="29">
        <v>36671</v>
      </c>
      <c r="B22" s="2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7">
        <v>0</v>
      </c>
      <c r="AC22" s="18">
        <v>0.45</v>
      </c>
    </row>
    <row r="23" spans="1:29" ht="12.75">
      <c r="A23" s="29">
        <v>36678</v>
      </c>
      <c r="B23" s="2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  <c r="AC23" s="18">
        <v>0.44</v>
      </c>
    </row>
    <row r="24" spans="1:29" ht="12.75">
      <c r="A24" s="29">
        <v>36684</v>
      </c>
      <c r="B24" s="25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7">
        <v>0</v>
      </c>
      <c r="AC24" s="18">
        <v>0.45</v>
      </c>
    </row>
    <row r="25" spans="1:29" ht="12.75">
      <c r="A25" s="29">
        <v>36691</v>
      </c>
      <c r="B25" s="25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>
        <v>0</v>
      </c>
      <c r="AC25" s="18">
        <v>0.46</v>
      </c>
    </row>
    <row r="26" spans="1:29" ht="12.75">
      <c r="A26" s="29">
        <v>36699</v>
      </c>
      <c r="B26" s="2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  <c r="AC26" s="18" t="s">
        <v>43</v>
      </c>
    </row>
    <row r="27" spans="1:29" ht="12.75">
      <c r="A27" s="29">
        <v>36706</v>
      </c>
      <c r="B27" s="2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  <c r="AC27" s="18">
        <v>0.44</v>
      </c>
    </row>
    <row r="28" spans="1:29" ht="12.75">
      <c r="A28" s="29">
        <v>36713</v>
      </c>
      <c r="B28" s="25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7">
        <v>0</v>
      </c>
      <c r="AC28" s="18">
        <v>0.45</v>
      </c>
    </row>
    <row r="29" spans="1:29" ht="12.75">
      <c r="A29" s="29">
        <v>36720</v>
      </c>
      <c r="B29" s="25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7">
        <v>0</v>
      </c>
      <c r="AC29" s="18">
        <v>0.45</v>
      </c>
    </row>
    <row r="30" spans="1:29" ht="12.75">
      <c r="A30" s="29">
        <v>36727</v>
      </c>
      <c r="B30" s="25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7">
        <v>0</v>
      </c>
      <c r="AC30" s="18">
        <v>0.44</v>
      </c>
    </row>
    <row r="31" spans="1:29" ht="12.75">
      <c r="A31" s="29">
        <v>36734</v>
      </c>
      <c r="B31" s="2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7">
        <v>0</v>
      </c>
      <c r="AC31" s="18" t="s">
        <v>43</v>
      </c>
    </row>
    <row r="32" spans="1:29" ht="12.75">
      <c r="A32" s="29">
        <v>36741</v>
      </c>
      <c r="B32" s="2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7">
        <v>0</v>
      </c>
      <c r="AC32" s="18">
        <v>0.43</v>
      </c>
    </row>
    <row r="33" spans="1:29" ht="12.75">
      <c r="A33" s="29">
        <v>36748</v>
      </c>
      <c r="B33" s="25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7">
        <v>0</v>
      </c>
      <c r="AC33" s="18">
        <v>0.42</v>
      </c>
    </row>
    <row r="34" spans="1:29" ht="12.75">
      <c r="A34" s="29">
        <v>36755</v>
      </c>
      <c r="B34" s="2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7">
        <v>0</v>
      </c>
      <c r="AC34" s="18">
        <v>0.44</v>
      </c>
    </row>
    <row r="35" spans="1:29" ht="12.75">
      <c r="A35" s="29">
        <v>36762</v>
      </c>
      <c r="B35" s="25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7">
        <v>0</v>
      </c>
      <c r="AC35" s="18">
        <v>0.44</v>
      </c>
    </row>
    <row r="36" spans="1:29" ht="12.75">
      <c r="A36" s="29">
        <v>36769</v>
      </c>
      <c r="B36" s="25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7">
        <v>0</v>
      </c>
      <c r="AC36" s="18" t="s">
        <v>43</v>
      </c>
    </row>
    <row r="37" spans="1:29" ht="12.75">
      <c r="A37" s="29">
        <v>36776</v>
      </c>
      <c r="B37" s="25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7">
        <v>0</v>
      </c>
      <c r="AC37" s="18" t="s">
        <v>43</v>
      </c>
    </row>
    <row r="38" spans="1:29" ht="12.75">
      <c r="A38" s="29">
        <v>36783</v>
      </c>
      <c r="B38" s="25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7">
        <v>0</v>
      </c>
      <c r="AC38" s="18" t="s">
        <v>43</v>
      </c>
    </row>
    <row r="39" spans="1:29" ht="12.75">
      <c r="A39" s="29">
        <v>36789</v>
      </c>
      <c r="B39" s="25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7">
        <v>0</v>
      </c>
      <c r="AC39" s="18" t="s">
        <v>43</v>
      </c>
    </row>
    <row r="40" spans="1:29" ht="12.75">
      <c r="A40" s="29">
        <v>36797</v>
      </c>
      <c r="B40" s="25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7">
        <v>0</v>
      </c>
      <c r="AC40" s="18" t="s">
        <v>43</v>
      </c>
    </row>
    <row r="41" spans="1:29" ht="12.75">
      <c r="A41" s="29">
        <v>36804</v>
      </c>
      <c r="B41" s="25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7">
        <v>0</v>
      </c>
      <c r="AC41" s="18" t="s">
        <v>43</v>
      </c>
    </row>
    <row r="42" spans="1:29" ht="12.75">
      <c r="A42" s="29">
        <v>36811</v>
      </c>
      <c r="B42" s="25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7">
        <v>0</v>
      </c>
      <c r="AC42" s="18" t="s">
        <v>43</v>
      </c>
    </row>
    <row r="43" spans="1:29" ht="12.75">
      <c r="A43" s="29">
        <v>36816</v>
      </c>
      <c r="B43" s="25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7">
        <v>0</v>
      </c>
      <c r="AC43" s="18" t="s">
        <v>43</v>
      </c>
    </row>
    <row r="44" spans="1:29" ht="12.75">
      <c r="A44" s="29">
        <v>36824</v>
      </c>
      <c r="B44" s="25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7">
        <v>0</v>
      </c>
      <c r="AC44" s="18" t="s">
        <v>43</v>
      </c>
    </row>
    <row r="45" spans="1:29" ht="12.75">
      <c r="A45" s="29">
        <v>36833</v>
      </c>
      <c r="B45" s="25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7">
        <v>0</v>
      </c>
      <c r="AC45" s="18" t="s">
        <v>43</v>
      </c>
    </row>
    <row r="46" spans="1:29" ht="12.75">
      <c r="A46" s="29">
        <v>36838</v>
      </c>
      <c r="B46" s="25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7">
        <v>0</v>
      </c>
      <c r="AC46" s="18" t="s">
        <v>43</v>
      </c>
    </row>
    <row r="47" spans="1:29" ht="12.75">
      <c r="A47" s="29">
        <v>36846</v>
      </c>
      <c r="B47" s="25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7">
        <v>0</v>
      </c>
      <c r="AC47" s="18" t="s">
        <v>43</v>
      </c>
    </row>
    <row r="48" spans="1:29" ht="12.75">
      <c r="A48" s="29">
        <v>36851</v>
      </c>
      <c r="B48" s="25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7">
        <v>0</v>
      </c>
      <c r="AC48" s="18" t="s">
        <v>43</v>
      </c>
    </row>
    <row r="49" spans="1:29" ht="12.75">
      <c r="A49" s="29">
        <v>36860</v>
      </c>
      <c r="B49" s="25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7">
        <v>0</v>
      </c>
      <c r="AC49" s="18" t="s">
        <v>43</v>
      </c>
    </row>
    <row r="50" spans="1:29" ht="12.75">
      <c r="A50" s="29">
        <v>36867</v>
      </c>
      <c r="B50" s="25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7">
        <v>0</v>
      </c>
      <c r="AC50" s="18" t="s">
        <v>43</v>
      </c>
    </row>
    <row r="51" spans="1:29" ht="12.75">
      <c r="A51" s="29">
        <v>36874</v>
      </c>
      <c r="B51" s="25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7">
        <v>0</v>
      </c>
      <c r="AC51" s="18" t="s">
        <v>43</v>
      </c>
    </row>
    <row r="52" spans="1:29" ht="12.75">
      <c r="A52" s="29">
        <v>36881</v>
      </c>
      <c r="B52" s="25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7">
        <v>0</v>
      </c>
      <c r="AC52" s="18" t="s">
        <v>43</v>
      </c>
    </row>
    <row r="53" spans="1:29" ht="13.5" thickBot="1">
      <c r="A53" s="30">
        <v>36888</v>
      </c>
      <c r="B53" s="26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1">
        <v>0</v>
      </c>
      <c r="AC53" s="22" t="s">
        <v>43</v>
      </c>
    </row>
  </sheetData>
  <printOptions/>
  <pageMargins left="0.39" right="0.4" top="1.29" bottom="0.76" header="0.78" footer="0.5"/>
  <pageSetup fitToHeight="1" fitToWidth="1" horizontalDpi="300" verticalDpi="300" orientation="landscape" scale="67" r:id="rId1"/>
  <headerFooter alignWithMargins="0">
    <oddHeader>&amp;CTable 2
Methane Gas Monitoring Results, 2000
Flying Cloud Sanitary Landfill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IV16384"/>
    </sheetView>
  </sheetViews>
  <sheetFormatPr defaultColWidth="9.140625" defaultRowHeight="12.75"/>
  <cols>
    <col min="1" max="1" width="17.8515625" style="48" customWidth="1"/>
    <col min="2" max="2" width="24.7109375" style="51" customWidth="1"/>
    <col min="3" max="3" width="24.7109375" style="50" customWidth="1"/>
    <col min="4" max="4" width="24.7109375" style="48" customWidth="1"/>
    <col min="5" max="5" width="16.7109375" style="0" customWidth="1"/>
  </cols>
  <sheetData>
    <row r="1" spans="1:5" s="33" customFormat="1" ht="67.5" customHeight="1" thickBot="1">
      <c r="A1" s="31" t="s">
        <v>45</v>
      </c>
      <c r="B1" s="32" t="s">
        <v>46</v>
      </c>
      <c r="C1" s="32" t="s">
        <v>47</v>
      </c>
      <c r="D1" s="32" t="s">
        <v>48</v>
      </c>
      <c r="E1" s="2" t="s">
        <v>49</v>
      </c>
    </row>
    <row r="2" spans="1:5" s="33" customFormat="1" ht="18" customHeight="1">
      <c r="A2" s="34" t="s">
        <v>50</v>
      </c>
      <c r="B2" s="35">
        <v>714.11</v>
      </c>
      <c r="C2" s="35">
        <v>713.88</v>
      </c>
      <c r="D2" s="35">
        <v>712.54</v>
      </c>
      <c r="E2" s="36" t="s">
        <v>51</v>
      </c>
    </row>
    <row r="3" spans="1:5" s="33" customFormat="1" ht="18" customHeight="1">
      <c r="A3" s="37" t="s">
        <v>52</v>
      </c>
      <c r="B3" s="38">
        <v>711.82</v>
      </c>
      <c r="C3" s="38">
        <v>711.64</v>
      </c>
      <c r="D3" s="38">
        <v>710.9</v>
      </c>
      <c r="E3" s="39" t="s">
        <v>51</v>
      </c>
    </row>
    <row r="4" spans="1:5" s="33" customFormat="1" ht="18" customHeight="1">
      <c r="A4" s="37" t="s">
        <v>53</v>
      </c>
      <c r="B4" s="38">
        <v>742.79</v>
      </c>
      <c r="C4" s="38">
        <v>740.69</v>
      </c>
      <c r="D4" s="38">
        <v>741.05</v>
      </c>
      <c r="E4" s="39" t="s">
        <v>51</v>
      </c>
    </row>
    <row r="5" spans="1:5" s="33" customFormat="1" ht="18" customHeight="1">
      <c r="A5" s="37" t="s">
        <v>54</v>
      </c>
      <c r="B5" s="38">
        <v>807.08</v>
      </c>
      <c r="C5" s="40">
        <v>806.75</v>
      </c>
      <c r="D5" s="38">
        <v>806.6</v>
      </c>
      <c r="E5" s="39" t="s">
        <v>55</v>
      </c>
    </row>
    <row r="6" spans="1:5" s="33" customFormat="1" ht="18" customHeight="1">
      <c r="A6" s="37" t="s">
        <v>56</v>
      </c>
      <c r="B6" s="38">
        <v>735.8</v>
      </c>
      <c r="C6" s="38">
        <v>734.83</v>
      </c>
      <c r="D6" s="38">
        <v>734.65</v>
      </c>
      <c r="E6" s="39" t="s">
        <v>51</v>
      </c>
    </row>
    <row r="7" spans="1:5" s="33" customFormat="1" ht="18" customHeight="1">
      <c r="A7" s="37" t="s">
        <v>57</v>
      </c>
      <c r="B7" s="38">
        <v>797.4</v>
      </c>
      <c r="C7" s="40">
        <v>796.95</v>
      </c>
      <c r="D7" s="38">
        <v>796.89</v>
      </c>
      <c r="E7" s="39" t="s">
        <v>55</v>
      </c>
    </row>
    <row r="8" spans="1:5" s="33" customFormat="1" ht="18" customHeight="1">
      <c r="A8" s="37" t="s">
        <v>58</v>
      </c>
      <c r="B8" s="38">
        <v>732.32</v>
      </c>
      <c r="C8" s="38">
        <v>731.75</v>
      </c>
      <c r="D8" s="38">
        <v>731.63</v>
      </c>
      <c r="E8" s="39" t="s">
        <v>51</v>
      </c>
    </row>
    <row r="9" spans="1:5" s="33" customFormat="1" ht="18" customHeight="1">
      <c r="A9" s="37" t="s">
        <v>59</v>
      </c>
      <c r="B9" s="38">
        <v>795.1</v>
      </c>
      <c r="C9" s="40">
        <v>796.98</v>
      </c>
      <c r="D9" s="38">
        <v>795.99</v>
      </c>
      <c r="E9" s="39" t="s">
        <v>55</v>
      </c>
    </row>
    <row r="10" spans="1:5" s="33" customFormat="1" ht="18" customHeight="1">
      <c r="A10" s="37" t="s">
        <v>60</v>
      </c>
      <c r="B10" s="38">
        <v>717.92</v>
      </c>
      <c r="C10" s="38">
        <v>717.36</v>
      </c>
      <c r="D10" s="38">
        <v>716.87</v>
      </c>
      <c r="E10" s="39" t="s">
        <v>51</v>
      </c>
    </row>
    <row r="11" spans="1:5" s="33" customFormat="1" ht="18" customHeight="1">
      <c r="A11" s="37" t="s">
        <v>61</v>
      </c>
      <c r="B11" s="38">
        <v>785.48</v>
      </c>
      <c r="C11" s="40">
        <v>784.73</v>
      </c>
      <c r="D11" s="38">
        <v>783.84</v>
      </c>
      <c r="E11" s="39" t="s">
        <v>55</v>
      </c>
    </row>
    <row r="12" spans="1:5" s="33" customFormat="1" ht="18" customHeight="1">
      <c r="A12" s="37" t="s">
        <v>62</v>
      </c>
      <c r="B12" s="38">
        <v>733.56</v>
      </c>
      <c r="C12" s="38">
        <v>732.88</v>
      </c>
      <c r="D12" s="38">
        <v>732.57</v>
      </c>
      <c r="E12" s="39" t="s">
        <v>51</v>
      </c>
    </row>
    <row r="13" spans="1:5" s="33" customFormat="1" ht="18" customHeight="1" thickBot="1">
      <c r="A13" s="41" t="s">
        <v>63</v>
      </c>
      <c r="B13" s="42">
        <v>790.54</v>
      </c>
      <c r="C13" s="43">
        <v>790.15</v>
      </c>
      <c r="D13" s="42">
        <v>790.05</v>
      </c>
      <c r="E13" s="44" t="s">
        <v>55</v>
      </c>
    </row>
    <row r="14" spans="1:4" ht="12.75">
      <c r="A14" s="45"/>
      <c r="B14" s="46"/>
      <c r="C14" s="47"/>
      <c r="D14" s="45"/>
    </row>
    <row r="15" spans="1:4" ht="12.75">
      <c r="A15" s="45"/>
      <c r="B15" s="46"/>
      <c r="C15" s="47"/>
      <c r="D15" s="45"/>
    </row>
    <row r="16" spans="1:4" ht="12.75">
      <c r="A16" s="45"/>
      <c r="B16" s="46"/>
      <c r="C16" s="47"/>
      <c r="D16" s="45"/>
    </row>
    <row r="17" ht="12.75">
      <c r="B17" s="49"/>
    </row>
  </sheetData>
  <printOptions horizontalCentered="1"/>
  <pageMargins left="0.75" right="0.75" top="1.95" bottom="1" header="0.93" footer="0.5"/>
  <pageSetup horizontalDpi="300" verticalDpi="300" orientation="portrait" r:id="rId1"/>
  <headerFooter alignWithMargins="0">
    <oddHeader>&amp;CTable 3
Groundwater Elevations in 2000 for Wells Used to Construct Shallow and Deep Groundwater Contour Maps
Flying Cloud Sanitary Landfill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11"/>
  <sheetViews>
    <sheetView zoomScale="50" zoomScaleNormal="50" workbookViewId="0" topLeftCell="AJ2">
      <selection activeCell="AH118" sqref="AH118:AH123"/>
    </sheetView>
  </sheetViews>
  <sheetFormatPr defaultColWidth="12.140625" defaultRowHeight="12.75"/>
  <cols>
    <col min="1" max="1" width="14.57421875" style="151" customWidth="1"/>
    <col min="2" max="2" width="12.140625" style="156" customWidth="1"/>
    <col min="3" max="3" width="6.7109375" style="152" customWidth="1"/>
    <col min="4" max="4" width="7.28125" style="153" customWidth="1"/>
    <col min="5" max="53" width="7.28125" style="151" customWidth="1"/>
    <col min="54" max="54" width="7.57421875" style="151" customWidth="1"/>
    <col min="55" max="57" width="7.28125" style="151" customWidth="1"/>
    <col min="58" max="59" width="7.57421875" style="153" customWidth="1"/>
    <col min="60" max="61" width="7.57421875" style="151" customWidth="1"/>
    <col min="62" max="70" width="7.28125" style="151" customWidth="1"/>
    <col min="71" max="71" width="7.28125" style="154" customWidth="1"/>
    <col min="72" max="73" width="7.57421875" style="154" customWidth="1"/>
    <col min="74" max="74" width="7.7109375" style="151" customWidth="1"/>
    <col min="75" max="75" width="7.57421875" style="154" customWidth="1"/>
    <col min="76" max="76" width="8.28125" style="155" customWidth="1"/>
    <col min="77" max="16384" width="12.140625" style="50" customWidth="1"/>
  </cols>
  <sheetData>
    <row r="1" spans="1:76" ht="137.25" customHeight="1" thickBot="1">
      <c r="A1" s="165" t="s">
        <v>182</v>
      </c>
      <c r="B1" s="166"/>
      <c r="C1" s="52"/>
      <c r="D1" s="53" t="s">
        <v>73</v>
      </c>
      <c r="E1" s="53" t="s">
        <v>75</v>
      </c>
      <c r="F1" s="53" t="s">
        <v>85</v>
      </c>
      <c r="G1" s="53" t="s">
        <v>92</v>
      </c>
      <c r="H1" s="53" t="s">
        <v>107</v>
      </c>
      <c r="I1" s="53" t="s">
        <v>67</v>
      </c>
      <c r="J1" s="53" t="s">
        <v>84</v>
      </c>
      <c r="K1" s="53" t="s">
        <v>102</v>
      </c>
      <c r="L1" s="53" t="s">
        <v>100</v>
      </c>
      <c r="M1" s="53" t="s">
        <v>68</v>
      </c>
      <c r="N1" s="53" t="s">
        <v>91</v>
      </c>
      <c r="O1" s="53" t="s">
        <v>80</v>
      </c>
      <c r="P1" s="53" t="s">
        <v>65</v>
      </c>
      <c r="Q1" s="53" t="s">
        <v>108</v>
      </c>
      <c r="R1" s="53" t="s">
        <v>101</v>
      </c>
      <c r="S1" s="53" t="s">
        <v>99</v>
      </c>
      <c r="T1" s="53" t="s">
        <v>83</v>
      </c>
      <c r="U1" s="53" t="s">
        <v>89</v>
      </c>
      <c r="V1" s="53" t="s">
        <v>114</v>
      </c>
      <c r="W1" s="53" t="s">
        <v>112</v>
      </c>
      <c r="X1" s="53" t="s">
        <v>113</v>
      </c>
      <c r="Y1" s="53" t="s">
        <v>64</v>
      </c>
      <c r="Z1" s="53" t="s">
        <v>78</v>
      </c>
      <c r="AA1" s="53" t="s">
        <v>86</v>
      </c>
      <c r="AB1" s="53" t="s">
        <v>74</v>
      </c>
      <c r="AC1" s="53" t="s">
        <v>79</v>
      </c>
      <c r="AD1" s="53" t="s">
        <v>77</v>
      </c>
      <c r="AE1" s="53" t="s">
        <v>69</v>
      </c>
      <c r="AF1" s="53" t="s">
        <v>87</v>
      </c>
      <c r="AG1" s="53" t="s">
        <v>97</v>
      </c>
      <c r="AH1" s="53" t="s">
        <v>116</v>
      </c>
      <c r="AI1" s="53" t="s">
        <v>93</v>
      </c>
      <c r="AJ1" s="53" t="s">
        <v>95</v>
      </c>
      <c r="AK1" s="53" t="s">
        <v>105</v>
      </c>
      <c r="AL1" s="53" t="s">
        <v>71</v>
      </c>
      <c r="AM1" s="53" t="s">
        <v>110</v>
      </c>
      <c r="AN1" s="53" t="s">
        <v>115</v>
      </c>
      <c r="AO1" s="53" t="s">
        <v>76</v>
      </c>
      <c r="AP1" s="53" t="s">
        <v>103</v>
      </c>
      <c r="AQ1" s="53" t="s">
        <v>109</v>
      </c>
      <c r="AR1" s="53" t="s">
        <v>98</v>
      </c>
      <c r="AS1" s="53" t="s">
        <v>81</v>
      </c>
      <c r="AT1" s="53" t="s">
        <v>94</v>
      </c>
      <c r="AU1" s="53" t="s">
        <v>82</v>
      </c>
      <c r="AV1" s="53" t="s">
        <v>96</v>
      </c>
      <c r="AW1" s="53" t="s">
        <v>88</v>
      </c>
      <c r="AX1" s="53" t="s">
        <v>70</v>
      </c>
      <c r="AY1" s="53" t="s">
        <v>111</v>
      </c>
      <c r="AZ1" s="53" t="s">
        <v>72</v>
      </c>
      <c r="BA1" s="53" t="s">
        <v>66</v>
      </c>
      <c r="BB1" s="53" t="s">
        <v>106</v>
      </c>
      <c r="BC1" s="53" t="s">
        <v>90</v>
      </c>
      <c r="BD1" s="53" t="s">
        <v>104</v>
      </c>
      <c r="BE1" s="54" t="s">
        <v>117</v>
      </c>
      <c r="BF1" s="53" t="s">
        <v>118</v>
      </c>
      <c r="BG1" s="53"/>
      <c r="BH1" s="55" t="s">
        <v>119</v>
      </c>
      <c r="BI1" s="53" t="s">
        <v>120</v>
      </c>
      <c r="BJ1" s="53" t="s">
        <v>121</v>
      </c>
      <c r="BK1" s="53" t="s">
        <v>122</v>
      </c>
      <c r="BL1" s="53" t="s">
        <v>123</v>
      </c>
      <c r="BM1" s="53" t="s">
        <v>124</v>
      </c>
      <c r="BN1" s="53" t="s">
        <v>125</v>
      </c>
      <c r="BO1" s="53" t="s">
        <v>126</v>
      </c>
      <c r="BP1" s="53" t="s">
        <v>127</v>
      </c>
      <c r="BQ1" s="53" t="s">
        <v>128</v>
      </c>
      <c r="BR1" s="53" t="s">
        <v>129</v>
      </c>
      <c r="BS1" s="56" t="s">
        <v>130</v>
      </c>
      <c r="BT1" s="56" t="s">
        <v>131</v>
      </c>
      <c r="BU1" s="56" t="s">
        <v>132</v>
      </c>
      <c r="BV1" s="57" t="s">
        <v>134</v>
      </c>
      <c r="BW1" s="56" t="s">
        <v>133</v>
      </c>
      <c r="BX1" s="58" t="s">
        <v>135</v>
      </c>
    </row>
    <row r="2" spans="1:76" ht="11.25">
      <c r="A2" s="59" t="s">
        <v>136</v>
      </c>
      <c r="B2" s="60" t="s">
        <v>137</v>
      </c>
      <c r="C2" s="61" t="s">
        <v>181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3"/>
      <c r="AX2" s="62"/>
      <c r="AY2" s="62"/>
      <c r="AZ2" s="62"/>
      <c r="BA2" s="62"/>
      <c r="BB2" s="62"/>
      <c r="BC2" s="62"/>
      <c r="BD2" s="62"/>
      <c r="BE2" s="64"/>
      <c r="BF2" s="62"/>
      <c r="BG2" s="62"/>
      <c r="BH2" s="65" t="s">
        <v>138</v>
      </c>
      <c r="BI2" s="62" t="s">
        <v>138</v>
      </c>
      <c r="BJ2" s="62" t="s">
        <v>139</v>
      </c>
      <c r="BK2" s="62" t="s">
        <v>139</v>
      </c>
      <c r="BL2" s="62" t="s">
        <v>139</v>
      </c>
      <c r="BM2" s="62" t="s">
        <v>139</v>
      </c>
      <c r="BN2" s="62" t="s">
        <v>140</v>
      </c>
      <c r="BO2" s="62" t="s">
        <v>139</v>
      </c>
      <c r="BP2" s="62" t="s">
        <v>140</v>
      </c>
      <c r="BQ2" s="62" t="s">
        <v>139</v>
      </c>
      <c r="BR2" s="62" t="s">
        <v>140</v>
      </c>
      <c r="BS2" s="66" t="s">
        <v>141</v>
      </c>
      <c r="BT2" s="66"/>
      <c r="BU2" s="66"/>
      <c r="BV2" s="66" t="s">
        <v>142</v>
      </c>
      <c r="BW2" s="66"/>
      <c r="BX2" s="67" t="s">
        <v>143</v>
      </c>
    </row>
    <row r="3" spans="1:76" ht="10.5" customHeight="1">
      <c r="A3" s="68"/>
      <c r="B3" s="69" t="s">
        <v>144</v>
      </c>
      <c r="C3" s="70"/>
      <c r="D3" s="71"/>
      <c r="E3" s="72">
        <v>7.35</v>
      </c>
      <c r="F3" s="72">
        <v>3</v>
      </c>
      <c r="G3" s="71"/>
      <c r="H3" s="71"/>
      <c r="I3" s="71"/>
      <c r="J3" s="72">
        <v>0.67</v>
      </c>
      <c r="K3" s="72">
        <v>15</v>
      </c>
      <c r="L3" s="71"/>
      <c r="M3" s="71"/>
      <c r="N3" s="71"/>
      <c r="O3" s="72">
        <v>1.3</v>
      </c>
      <c r="P3" s="71"/>
      <c r="Q3" s="71"/>
      <c r="R3" s="72">
        <v>0.0019999999999999996</v>
      </c>
      <c r="S3" s="71"/>
      <c r="T3" s="71"/>
      <c r="U3" s="71"/>
      <c r="V3" s="72">
        <v>155</v>
      </c>
      <c r="W3" s="72">
        <v>155</v>
      </c>
      <c r="X3" s="72">
        <v>18.8</v>
      </c>
      <c r="Y3" s="71"/>
      <c r="Z3" s="71"/>
      <c r="AA3" s="72">
        <v>0.95</v>
      </c>
      <c r="AB3" s="72">
        <v>1.8</v>
      </c>
      <c r="AC3" s="72">
        <v>17</v>
      </c>
      <c r="AD3" s="72">
        <v>17</v>
      </c>
      <c r="AE3" s="71"/>
      <c r="AF3" s="72">
        <v>1.5</v>
      </c>
      <c r="AG3" s="71"/>
      <c r="AH3" s="71"/>
      <c r="AI3" s="71"/>
      <c r="AJ3" s="71"/>
      <c r="AK3" s="72">
        <v>170</v>
      </c>
      <c r="AL3" s="71"/>
      <c r="AM3" s="72">
        <v>43</v>
      </c>
      <c r="AN3" s="71"/>
      <c r="AO3" s="72">
        <v>12</v>
      </c>
      <c r="AP3" s="71"/>
      <c r="AQ3" s="72">
        <v>0.44</v>
      </c>
      <c r="AR3" s="72">
        <v>1.7</v>
      </c>
      <c r="AS3" s="71"/>
      <c r="AT3" s="72">
        <v>500</v>
      </c>
      <c r="AU3" s="72">
        <v>50</v>
      </c>
      <c r="AV3" s="72">
        <v>1.5</v>
      </c>
      <c r="AW3" s="71"/>
      <c r="AX3" s="71"/>
      <c r="AY3" s="71"/>
      <c r="AZ3" s="71"/>
      <c r="BA3" s="72">
        <v>0.037</v>
      </c>
      <c r="BB3" s="72">
        <v>110</v>
      </c>
      <c r="BC3" s="71"/>
      <c r="BD3" s="71"/>
      <c r="BE3" s="73"/>
      <c r="BF3" s="71"/>
      <c r="BG3" s="71"/>
      <c r="BH3" s="74"/>
      <c r="BI3" s="71"/>
      <c r="BJ3" s="72">
        <v>12.5</v>
      </c>
      <c r="BK3" s="72">
        <v>1.25</v>
      </c>
      <c r="BL3" s="72">
        <v>30</v>
      </c>
      <c r="BM3" s="72">
        <v>325</v>
      </c>
      <c r="BN3" s="71"/>
      <c r="BO3" s="72">
        <v>5</v>
      </c>
      <c r="BP3" s="71"/>
      <c r="BQ3" s="72">
        <v>0.75</v>
      </c>
      <c r="BR3" s="71"/>
      <c r="BS3" s="75"/>
      <c r="BT3" s="75"/>
      <c r="BU3" s="75"/>
      <c r="BV3" s="71"/>
      <c r="BW3" s="75"/>
      <c r="BX3" s="76"/>
    </row>
    <row r="4" spans="1:76" ht="10.5" customHeight="1">
      <c r="A4" s="68"/>
      <c r="B4" s="69" t="s">
        <v>145</v>
      </c>
      <c r="C4" s="70"/>
      <c r="D4" s="71">
        <v>700</v>
      </c>
      <c r="E4" s="72">
        <v>1</v>
      </c>
      <c r="F4" s="72">
        <v>10</v>
      </c>
      <c r="G4" s="71">
        <v>3</v>
      </c>
      <c r="H4" s="71">
        <v>40</v>
      </c>
      <c r="I4" s="71">
        <v>0.1</v>
      </c>
      <c r="J4" s="72">
        <v>3</v>
      </c>
      <c r="K4" s="72">
        <v>100</v>
      </c>
      <c r="L4" s="71">
        <v>10</v>
      </c>
      <c r="M4" s="71"/>
      <c r="N4" s="71"/>
      <c r="O4" s="72">
        <v>60</v>
      </c>
      <c r="P4" s="71"/>
      <c r="Q4" s="71">
        <v>300</v>
      </c>
      <c r="R4" s="72">
        <v>0.003999999999999999</v>
      </c>
      <c r="S4" s="71"/>
      <c r="T4" s="71"/>
      <c r="U4" s="71"/>
      <c r="V4" s="72">
        <v>600</v>
      </c>
      <c r="W4" s="72">
        <v>600</v>
      </c>
      <c r="X4" s="72">
        <v>10</v>
      </c>
      <c r="Y4" s="71">
        <v>1000</v>
      </c>
      <c r="Z4" s="71">
        <v>70</v>
      </c>
      <c r="AA4" s="72">
        <v>4</v>
      </c>
      <c r="AB4" s="72">
        <v>6</v>
      </c>
      <c r="AC4" s="72">
        <v>70</v>
      </c>
      <c r="AD4" s="72">
        <v>100</v>
      </c>
      <c r="AE4" s="71"/>
      <c r="AF4" s="72">
        <v>5</v>
      </c>
      <c r="AG4" s="71"/>
      <c r="AH4" s="71"/>
      <c r="AI4" s="71">
        <v>2</v>
      </c>
      <c r="AJ4" s="71">
        <v>2</v>
      </c>
      <c r="AK4" s="72">
        <v>700</v>
      </c>
      <c r="AL4" s="71">
        <v>1000</v>
      </c>
      <c r="AM4" s="72">
        <v>300</v>
      </c>
      <c r="AN4" s="71">
        <v>300</v>
      </c>
      <c r="AO4" s="72">
        <v>50</v>
      </c>
      <c r="AP4" s="71">
        <v>20</v>
      </c>
      <c r="AQ4" s="72">
        <v>2</v>
      </c>
      <c r="AR4" s="72">
        <v>7</v>
      </c>
      <c r="AS4" s="71">
        <v>100</v>
      </c>
      <c r="AT4" s="72">
        <v>1000</v>
      </c>
      <c r="AU4" s="72">
        <v>600</v>
      </c>
      <c r="AV4" s="72">
        <v>3</v>
      </c>
      <c r="AW4" s="71">
        <v>30</v>
      </c>
      <c r="AX4" s="71">
        <v>2000</v>
      </c>
      <c r="AY4" s="71">
        <v>40</v>
      </c>
      <c r="AZ4" s="71">
        <v>200000</v>
      </c>
      <c r="BA4" s="72">
        <v>0.1</v>
      </c>
      <c r="BB4" s="72">
        <v>1000</v>
      </c>
      <c r="BC4" s="71"/>
      <c r="BD4" s="71"/>
      <c r="BE4" s="73"/>
      <c r="BF4" s="71"/>
      <c r="BG4" s="71"/>
      <c r="BH4" s="74"/>
      <c r="BI4" s="71"/>
      <c r="BJ4" s="72">
        <v>0.2</v>
      </c>
      <c r="BK4" s="72">
        <v>4</v>
      </c>
      <c r="BL4" s="72">
        <v>100</v>
      </c>
      <c r="BM4" s="72">
        <v>1000</v>
      </c>
      <c r="BN4" s="71"/>
      <c r="BO4" s="72">
        <v>20</v>
      </c>
      <c r="BP4" s="71">
        <v>0.3</v>
      </c>
      <c r="BQ4" s="72">
        <v>1</v>
      </c>
      <c r="BR4" s="71">
        <v>0.7</v>
      </c>
      <c r="BS4" s="75"/>
      <c r="BT4" s="75"/>
      <c r="BU4" s="75"/>
      <c r="BV4" s="71"/>
      <c r="BW4" s="75"/>
      <c r="BX4" s="76"/>
    </row>
    <row r="5" spans="1:76" s="86" customFormat="1" ht="10.5" customHeight="1" thickBot="1">
      <c r="A5" s="77"/>
      <c r="B5" s="78" t="s">
        <v>146</v>
      </c>
      <c r="C5" s="79"/>
      <c r="D5" s="80">
        <v>700</v>
      </c>
      <c r="E5" s="20"/>
      <c r="F5" s="80">
        <v>10</v>
      </c>
      <c r="G5" s="80">
        <v>6</v>
      </c>
      <c r="H5" s="80">
        <v>40</v>
      </c>
      <c r="I5" s="80">
        <v>10</v>
      </c>
      <c r="J5" s="80">
        <v>3</v>
      </c>
      <c r="K5" s="80">
        <v>100</v>
      </c>
      <c r="L5" s="20"/>
      <c r="M5" s="20"/>
      <c r="N5" s="20"/>
      <c r="O5" s="80">
        <v>60</v>
      </c>
      <c r="P5" s="20"/>
      <c r="Q5" s="80">
        <v>300</v>
      </c>
      <c r="R5" s="81">
        <v>0.003999999999999999</v>
      </c>
      <c r="S5" s="20"/>
      <c r="T5" s="20"/>
      <c r="U5" s="20"/>
      <c r="V5" s="80">
        <v>600</v>
      </c>
      <c r="W5" s="20"/>
      <c r="X5" s="20"/>
      <c r="Y5" s="80">
        <v>1000</v>
      </c>
      <c r="Z5" s="20"/>
      <c r="AA5" s="80">
        <v>4</v>
      </c>
      <c r="AB5" s="80">
        <v>6</v>
      </c>
      <c r="AC5" s="20"/>
      <c r="AD5" s="80">
        <v>100</v>
      </c>
      <c r="AE5" s="20"/>
      <c r="AF5" s="20"/>
      <c r="AG5" s="20"/>
      <c r="AH5" s="20"/>
      <c r="AI5" s="20"/>
      <c r="AJ5" s="20"/>
      <c r="AK5" s="80">
        <v>700</v>
      </c>
      <c r="AL5" s="80">
        <v>1000</v>
      </c>
      <c r="AM5" s="20"/>
      <c r="AN5" s="20"/>
      <c r="AO5" s="80">
        <v>50</v>
      </c>
      <c r="AP5" s="80">
        <v>70</v>
      </c>
      <c r="AQ5" s="20">
        <v>2</v>
      </c>
      <c r="AR5" s="20">
        <v>7</v>
      </c>
      <c r="AS5" s="20"/>
      <c r="AT5" s="80">
        <v>1000</v>
      </c>
      <c r="AU5" s="20"/>
      <c r="AV5" s="80">
        <v>3</v>
      </c>
      <c r="AW5" s="20"/>
      <c r="AX5" s="80">
        <v>2000</v>
      </c>
      <c r="AY5" s="80">
        <v>40</v>
      </c>
      <c r="AZ5" s="82">
        <v>200000</v>
      </c>
      <c r="BA5" s="20">
        <v>0.2</v>
      </c>
      <c r="BB5" s="80">
        <v>10000</v>
      </c>
      <c r="BC5" s="20"/>
      <c r="BD5" s="20"/>
      <c r="BE5" s="83"/>
      <c r="BF5" s="20"/>
      <c r="BG5" s="20"/>
      <c r="BH5" s="26"/>
      <c r="BI5" s="20"/>
      <c r="BJ5" s="20"/>
      <c r="BK5" s="80">
        <v>4</v>
      </c>
      <c r="BL5" s="80">
        <v>100</v>
      </c>
      <c r="BM5" s="20"/>
      <c r="BN5" s="20"/>
      <c r="BO5" s="20"/>
      <c r="BP5" s="84">
        <v>1</v>
      </c>
      <c r="BQ5" s="20"/>
      <c r="BR5" s="20"/>
      <c r="BS5" s="20"/>
      <c r="BT5" s="20"/>
      <c r="BU5" s="20"/>
      <c r="BV5" s="20"/>
      <c r="BW5" s="20"/>
      <c r="BX5" s="85"/>
    </row>
    <row r="6" spans="1:76" ht="10.5" customHeight="1">
      <c r="A6" s="87"/>
      <c r="B6" s="88"/>
      <c r="C6" s="89"/>
      <c r="D6" s="90"/>
      <c r="E6" s="90"/>
      <c r="F6" s="90"/>
      <c r="G6" s="90"/>
      <c r="H6" s="90"/>
      <c r="I6" s="90"/>
      <c r="J6" s="90"/>
      <c r="K6" s="90"/>
      <c r="L6" s="90"/>
      <c r="M6" s="91"/>
      <c r="N6" s="91"/>
      <c r="O6" s="90"/>
      <c r="P6" s="91"/>
      <c r="Q6" s="90"/>
      <c r="R6" s="90"/>
      <c r="S6" s="91"/>
      <c r="T6" s="91"/>
      <c r="U6" s="91"/>
      <c r="V6" s="90"/>
      <c r="W6" s="90"/>
      <c r="X6" s="90"/>
      <c r="Y6" s="90"/>
      <c r="Z6" s="90"/>
      <c r="AA6" s="90"/>
      <c r="AB6" s="90"/>
      <c r="AC6" s="90"/>
      <c r="AD6" s="90"/>
      <c r="AE6" s="91"/>
      <c r="AF6" s="90"/>
      <c r="AG6" s="91"/>
      <c r="AH6" s="91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1"/>
      <c r="BD6" s="90"/>
      <c r="BE6" s="92"/>
      <c r="BF6" s="91" t="str">
        <f>IF(COUNTA(A6)=1,IF(SUM(E6:BE6)=0,"ND",SUM(E6:BE6))," ")</f>
        <v> </v>
      </c>
      <c r="BG6" s="91"/>
      <c r="BH6" s="93"/>
      <c r="BI6" s="91"/>
      <c r="BJ6" s="90"/>
      <c r="BK6" s="90"/>
      <c r="BL6" s="90"/>
      <c r="BM6" s="90"/>
      <c r="BN6" s="91"/>
      <c r="BO6" s="90"/>
      <c r="BP6" s="90"/>
      <c r="BQ6" s="90"/>
      <c r="BR6" s="90"/>
      <c r="BS6" s="94" t="str">
        <f>IF(COUNTA(BU6)=1,+BT6-BU6," ")</f>
        <v> </v>
      </c>
      <c r="BT6" s="94" t="str">
        <f>IF(COUNTA(BU6)=1,1000," ")</f>
        <v> </v>
      </c>
      <c r="BU6" s="94"/>
      <c r="BV6" s="91"/>
      <c r="BW6" s="94"/>
      <c r="BX6" s="95"/>
    </row>
    <row r="7" spans="1:76" s="104" customFormat="1" ht="11.25">
      <c r="A7" s="96" t="s">
        <v>147</v>
      </c>
      <c r="B7" s="97"/>
      <c r="C7" s="98"/>
      <c r="D7" s="99">
        <v>50</v>
      </c>
      <c r="E7" s="99">
        <v>37</v>
      </c>
      <c r="F7" s="99">
        <v>27</v>
      </c>
      <c r="G7" s="99">
        <v>15</v>
      </c>
      <c r="H7" s="99">
        <v>23</v>
      </c>
      <c r="I7" s="99">
        <v>3</v>
      </c>
      <c r="J7" s="99">
        <v>14</v>
      </c>
      <c r="K7" s="99">
        <v>26</v>
      </c>
      <c r="L7" s="99">
        <v>19</v>
      </c>
      <c r="M7" s="99">
        <v>1</v>
      </c>
      <c r="N7" s="99">
        <v>22</v>
      </c>
      <c r="O7" s="99">
        <v>11</v>
      </c>
      <c r="P7" s="99">
        <v>2</v>
      </c>
      <c r="Q7" s="99">
        <v>43</v>
      </c>
      <c r="R7" s="99">
        <v>38</v>
      </c>
      <c r="S7" s="99">
        <v>51</v>
      </c>
      <c r="T7" s="99">
        <v>45</v>
      </c>
      <c r="U7" s="99">
        <v>46</v>
      </c>
      <c r="V7" s="99">
        <v>30</v>
      </c>
      <c r="W7" s="99">
        <v>31</v>
      </c>
      <c r="X7" s="99">
        <v>32</v>
      </c>
      <c r="Y7" s="99">
        <v>4</v>
      </c>
      <c r="Z7" s="99">
        <v>9</v>
      </c>
      <c r="AA7" s="99">
        <v>12</v>
      </c>
      <c r="AB7" s="99">
        <v>8</v>
      </c>
      <c r="AC7" s="99">
        <v>33</v>
      </c>
      <c r="AD7" s="99">
        <v>10</v>
      </c>
      <c r="AE7" s="99">
        <v>47</v>
      </c>
      <c r="AF7" s="99">
        <v>16</v>
      </c>
      <c r="AG7" s="99">
        <v>35</v>
      </c>
      <c r="AH7" s="99">
        <v>34</v>
      </c>
      <c r="AI7" s="99">
        <v>21</v>
      </c>
      <c r="AJ7" s="99">
        <v>17</v>
      </c>
      <c r="AK7" s="99">
        <v>29</v>
      </c>
      <c r="AL7" s="99">
        <v>49</v>
      </c>
      <c r="AM7" s="99">
        <v>39</v>
      </c>
      <c r="AN7" s="99">
        <v>40</v>
      </c>
      <c r="AO7" s="99">
        <v>6</v>
      </c>
      <c r="AP7" s="99">
        <v>44</v>
      </c>
      <c r="AQ7" s="99">
        <v>24</v>
      </c>
      <c r="AR7" s="99">
        <v>25</v>
      </c>
      <c r="AS7" s="99">
        <v>41</v>
      </c>
      <c r="AT7" s="99">
        <v>28</v>
      </c>
      <c r="AU7" s="99">
        <v>13</v>
      </c>
      <c r="AV7" s="99">
        <v>20</v>
      </c>
      <c r="AW7" s="99">
        <v>18</v>
      </c>
      <c r="AX7" s="99">
        <v>7</v>
      </c>
      <c r="AY7" s="99">
        <v>36</v>
      </c>
      <c r="AZ7" s="99">
        <v>48</v>
      </c>
      <c r="BA7" s="99">
        <v>5</v>
      </c>
      <c r="BB7" s="99">
        <v>42</v>
      </c>
      <c r="BC7" s="99"/>
      <c r="BD7" s="99"/>
      <c r="BE7" s="100"/>
      <c r="BF7" s="99"/>
      <c r="BG7" s="99"/>
      <c r="BH7" s="101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02"/>
      <c r="BT7" s="102"/>
      <c r="BU7" s="102"/>
      <c r="BV7" s="71"/>
      <c r="BW7" s="102"/>
      <c r="BX7" s="103"/>
    </row>
    <row r="8" spans="1:76" ht="11.25">
      <c r="A8" s="96" t="s">
        <v>148</v>
      </c>
      <c r="B8" s="105"/>
      <c r="C8" s="106"/>
      <c r="D8" s="99">
        <v>1</v>
      </c>
      <c r="E8" s="99">
        <v>2</v>
      </c>
      <c r="F8" s="99">
        <v>3</v>
      </c>
      <c r="G8" s="99">
        <v>4</v>
      </c>
      <c r="H8" s="99">
        <v>5</v>
      </c>
      <c r="I8" s="99">
        <v>6</v>
      </c>
      <c r="J8" s="99">
        <v>7</v>
      </c>
      <c r="K8" s="99">
        <v>8</v>
      </c>
      <c r="L8" s="99">
        <v>9</v>
      </c>
      <c r="M8" s="99">
        <v>10</v>
      </c>
      <c r="N8" s="99">
        <v>11</v>
      </c>
      <c r="O8" s="99">
        <v>12</v>
      </c>
      <c r="P8" s="99">
        <v>13</v>
      </c>
      <c r="Q8" s="99">
        <v>14</v>
      </c>
      <c r="R8" s="99">
        <v>15</v>
      </c>
      <c r="S8" s="99">
        <v>16</v>
      </c>
      <c r="T8" s="99">
        <v>17</v>
      </c>
      <c r="U8" s="99">
        <v>18</v>
      </c>
      <c r="V8" s="99">
        <v>19</v>
      </c>
      <c r="W8" s="99">
        <v>20</v>
      </c>
      <c r="X8" s="99">
        <v>21</v>
      </c>
      <c r="Y8" s="99">
        <v>22</v>
      </c>
      <c r="Z8" s="99">
        <v>23</v>
      </c>
      <c r="AA8" s="99">
        <v>24</v>
      </c>
      <c r="AB8" s="99">
        <v>25</v>
      </c>
      <c r="AC8" s="99">
        <v>26</v>
      </c>
      <c r="AD8" s="99">
        <v>27</v>
      </c>
      <c r="AE8" s="99">
        <v>28</v>
      </c>
      <c r="AF8" s="99">
        <v>29</v>
      </c>
      <c r="AG8" s="99">
        <v>30</v>
      </c>
      <c r="AH8" s="99">
        <v>31</v>
      </c>
      <c r="AI8" s="99">
        <v>32</v>
      </c>
      <c r="AJ8" s="99">
        <v>33</v>
      </c>
      <c r="AK8" s="99">
        <v>34</v>
      </c>
      <c r="AL8" s="99">
        <v>35</v>
      </c>
      <c r="AM8" s="99">
        <v>36</v>
      </c>
      <c r="AN8" s="99">
        <v>37</v>
      </c>
      <c r="AO8" s="99">
        <v>38</v>
      </c>
      <c r="AP8" s="99">
        <v>39</v>
      </c>
      <c r="AQ8" s="99">
        <v>40</v>
      </c>
      <c r="AR8" s="99">
        <v>41</v>
      </c>
      <c r="AS8" s="99">
        <v>42</v>
      </c>
      <c r="AT8" s="99">
        <v>43</v>
      </c>
      <c r="AU8" s="99">
        <v>44</v>
      </c>
      <c r="AV8" s="99">
        <v>45</v>
      </c>
      <c r="AW8" s="99">
        <v>46</v>
      </c>
      <c r="AX8" s="99">
        <v>47</v>
      </c>
      <c r="AY8" s="99">
        <v>48</v>
      </c>
      <c r="AZ8" s="99">
        <v>49</v>
      </c>
      <c r="BA8" s="99">
        <v>50</v>
      </c>
      <c r="BB8" s="99">
        <v>51</v>
      </c>
      <c r="BC8" s="99"/>
      <c r="BD8" s="99"/>
      <c r="BE8" s="100"/>
      <c r="BF8" s="107"/>
      <c r="BG8" s="107"/>
      <c r="BH8" s="108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9"/>
      <c r="BT8" s="109"/>
      <c r="BU8" s="109"/>
      <c r="BV8" s="99"/>
      <c r="BW8" s="109"/>
      <c r="BX8" s="110"/>
    </row>
    <row r="9" spans="1:76" ht="11.25">
      <c r="A9" s="96" t="s">
        <v>149</v>
      </c>
      <c r="B9" s="105"/>
      <c r="C9" s="106"/>
      <c r="D9" s="99">
        <v>16</v>
      </c>
      <c r="E9" s="99">
        <v>14</v>
      </c>
      <c r="F9" s="99">
        <v>17</v>
      </c>
      <c r="G9" s="99">
        <v>18</v>
      </c>
      <c r="H9" s="99">
        <v>19</v>
      </c>
      <c r="I9" s="99">
        <v>20</v>
      </c>
      <c r="J9" s="99">
        <v>21</v>
      </c>
      <c r="K9" s="99">
        <v>22</v>
      </c>
      <c r="L9" s="99">
        <v>40</v>
      </c>
      <c r="M9" s="99">
        <v>23</v>
      </c>
      <c r="N9" s="99">
        <v>41</v>
      </c>
      <c r="O9" s="99">
        <v>24</v>
      </c>
      <c r="P9" s="99">
        <v>25</v>
      </c>
      <c r="Q9" s="99">
        <v>31</v>
      </c>
      <c r="R9" s="99">
        <v>42</v>
      </c>
      <c r="S9" s="99">
        <v>43</v>
      </c>
      <c r="T9" s="99">
        <v>44</v>
      </c>
      <c r="U9" s="99">
        <v>45</v>
      </c>
      <c r="V9" s="99">
        <v>8</v>
      </c>
      <c r="W9" s="99">
        <v>11</v>
      </c>
      <c r="X9" s="99">
        <v>12</v>
      </c>
      <c r="Y9" s="99">
        <v>27</v>
      </c>
      <c r="Z9" s="99">
        <v>6</v>
      </c>
      <c r="AA9" s="99">
        <v>9</v>
      </c>
      <c r="AB9" s="99">
        <v>7</v>
      </c>
      <c r="AC9" s="99">
        <v>26</v>
      </c>
      <c r="AD9" s="99">
        <v>36</v>
      </c>
      <c r="AE9" s="99">
        <v>28</v>
      </c>
      <c r="AF9" s="99">
        <v>10</v>
      </c>
      <c r="AG9" s="99">
        <v>46</v>
      </c>
      <c r="AH9" s="99">
        <v>47</v>
      </c>
      <c r="AI9" s="99">
        <v>48</v>
      </c>
      <c r="AJ9" s="99">
        <v>49</v>
      </c>
      <c r="AK9" s="99">
        <v>30</v>
      </c>
      <c r="AL9" s="99">
        <v>29</v>
      </c>
      <c r="AM9" s="99">
        <v>13</v>
      </c>
      <c r="AN9" s="99">
        <v>15</v>
      </c>
      <c r="AO9" s="99">
        <v>32</v>
      </c>
      <c r="AP9" s="99">
        <v>50</v>
      </c>
      <c r="AQ9" s="99">
        <v>3</v>
      </c>
      <c r="AR9" s="99">
        <v>33</v>
      </c>
      <c r="AS9" s="99">
        <v>34</v>
      </c>
      <c r="AT9" s="99">
        <v>35</v>
      </c>
      <c r="AU9" s="99">
        <v>2</v>
      </c>
      <c r="AV9" s="99">
        <v>4</v>
      </c>
      <c r="AW9" s="99">
        <v>37</v>
      </c>
      <c r="AX9" s="99">
        <v>38</v>
      </c>
      <c r="AY9" s="99">
        <v>51</v>
      </c>
      <c r="AZ9" s="99">
        <v>5</v>
      </c>
      <c r="BA9" s="99">
        <v>39</v>
      </c>
      <c r="BB9" s="99">
        <v>1</v>
      </c>
      <c r="BC9" s="99"/>
      <c r="BD9" s="99"/>
      <c r="BE9" s="100"/>
      <c r="BF9" s="107"/>
      <c r="BG9" s="107"/>
      <c r="BH9" s="108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9"/>
      <c r="BT9" s="109"/>
      <c r="BU9" s="109"/>
      <c r="BV9" s="107"/>
      <c r="BW9" s="109"/>
      <c r="BX9" s="110"/>
    </row>
    <row r="10" spans="1:76" ht="11.25">
      <c r="A10" s="68" t="s">
        <v>150</v>
      </c>
      <c r="B10" s="105"/>
      <c r="C10" s="70"/>
      <c r="D10" s="71">
        <v>41</v>
      </c>
      <c r="E10" s="71">
        <v>10</v>
      </c>
      <c r="F10" s="71">
        <v>44</v>
      </c>
      <c r="G10" s="71">
        <v>23</v>
      </c>
      <c r="H10" s="71">
        <v>34</v>
      </c>
      <c r="I10" s="71">
        <v>4</v>
      </c>
      <c r="J10" s="71">
        <v>19</v>
      </c>
      <c r="K10" s="71">
        <v>32</v>
      </c>
      <c r="L10" s="71">
        <v>30</v>
      </c>
      <c r="M10" s="71">
        <v>5</v>
      </c>
      <c r="N10" s="71">
        <v>49</v>
      </c>
      <c r="O10" s="71">
        <v>16</v>
      </c>
      <c r="P10" s="71">
        <v>2</v>
      </c>
      <c r="Q10" s="71">
        <v>50</v>
      </c>
      <c r="R10" s="71">
        <v>31</v>
      </c>
      <c r="S10" s="71">
        <v>24</v>
      </c>
      <c r="T10" s="71">
        <v>18</v>
      </c>
      <c r="U10" s="71">
        <v>51</v>
      </c>
      <c r="V10" s="71">
        <v>39</v>
      </c>
      <c r="W10" s="71">
        <v>37</v>
      </c>
      <c r="X10" s="71">
        <v>38</v>
      </c>
      <c r="Y10" s="71">
        <v>1</v>
      </c>
      <c r="Z10" s="71">
        <v>13</v>
      </c>
      <c r="AA10" s="71">
        <v>20</v>
      </c>
      <c r="AB10" s="71">
        <v>9</v>
      </c>
      <c r="AC10" s="71">
        <v>15</v>
      </c>
      <c r="AD10" s="71">
        <v>12</v>
      </c>
      <c r="AE10" s="71">
        <v>6</v>
      </c>
      <c r="AF10" s="71">
        <v>22</v>
      </c>
      <c r="AG10" s="71">
        <v>28</v>
      </c>
      <c r="AH10" s="71">
        <v>14</v>
      </c>
      <c r="AI10" s="71">
        <v>25</v>
      </c>
      <c r="AJ10" s="71">
        <v>26</v>
      </c>
      <c r="AK10" s="71">
        <v>47</v>
      </c>
      <c r="AL10" s="71">
        <v>40</v>
      </c>
      <c r="AM10" s="71">
        <v>42</v>
      </c>
      <c r="AN10" s="71">
        <v>45</v>
      </c>
      <c r="AO10" s="71">
        <v>11</v>
      </c>
      <c r="AP10" s="71">
        <v>33</v>
      </c>
      <c r="AQ10" s="71">
        <v>35</v>
      </c>
      <c r="AR10" s="71">
        <v>29</v>
      </c>
      <c r="AS10" s="71">
        <v>43</v>
      </c>
      <c r="AT10" s="71">
        <v>46</v>
      </c>
      <c r="AU10" s="71">
        <v>17</v>
      </c>
      <c r="AV10" s="71">
        <v>27</v>
      </c>
      <c r="AW10" s="71">
        <v>21</v>
      </c>
      <c r="AX10" s="71">
        <v>7</v>
      </c>
      <c r="AY10" s="71">
        <v>36</v>
      </c>
      <c r="AZ10" s="71">
        <v>8</v>
      </c>
      <c r="BA10" s="71">
        <v>3</v>
      </c>
      <c r="BB10" s="71">
        <v>48</v>
      </c>
      <c r="BC10" s="71"/>
      <c r="BD10" s="71"/>
      <c r="BE10" s="73"/>
      <c r="BF10" s="71"/>
      <c r="BG10" s="71"/>
      <c r="BH10" s="74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5"/>
      <c r="BT10" s="75"/>
      <c r="BU10" s="75"/>
      <c r="BV10" s="107"/>
      <c r="BW10" s="75"/>
      <c r="BX10" s="76"/>
    </row>
    <row r="11" spans="1:76" ht="11.25">
      <c r="A11" s="68" t="s">
        <v>151</v>
      </c>
      <c r="B11" s="105"/>
      <c r="C11" s="70"/>
      <c r="D11" s="71">
        <v>7</v>
      </c>
      <c r="E11" s="71">
        <v>9</v>
      </c>
      <c r="F11" s="71">
        <v>30</v>
      </c>
      <c r="G11" s="71">
        <v>23</v>
      </c>
      <c r="H11" s="71">
        <v>37</v>
      </c>
      <c r="I11" s="71">
        <v>2</v>
      </c>
      <c r="J11" s="71">
        <v>22</v>
      </c>
      <c r="K11" s="71">
        <v>45</v>
      </c>
      <c r="L11" s="71">
        <v>32</v>
      </c>
      <c r="M11" s="71">
        <v>5</v>
      </c>
      <c r="N11" s="71">
        <v>36</v>
      </c>
      <c r="O11" s="71">
        <v>16</v>
      </c>
      <c r="P11" s="71">
        <v>1</v>
      </c>
      <c r="Q11" s="71">
        <v>47</v>
      </c>
      <c r="R11" s="71">
        <v>35</v>
      </c>
      <c r="S11" s="71">
        <v>20</v>
      </c>
      <c r="T11" s="71">
        <v>27</v>
      </c>
      <c r="U11" s="71">
        <v>25</v>
      </c>
      <c r="V11" s="71">
        <v>50</v>
      </c>
      <c r="W11" s="71">
        <v>49</v>
      </c>
      <c r="X11" s="71">
        <v>51</v>
      </c>
      <c r="Y11" s="71">
        <v>3</v>
      </c>
      <c r="Z11" s="71">
        <v>12</v>
      </c>
      <c r="AA11" s="71">
        <v>19</v>
      </c>
      <c r="AB11" s="71">
        <v>10</v>
      </c>
      <c r="AC11" s="71">
        <v>14</v>
      </c>
      <c r="AD11" s="71">
        <v>13</v>
      </c>
      <c r="AE11" s="71">
        <v>52</v>
      </c>
      <c r="AF11" s="71">
        <v>26</v>
      </c>
      <c r="AG11" s="71">
        <v>31</v>
      </c>
      <c r="AH11" s="71"/>
      <c r="AI11" s="71">
        <v>28</v>
      </c>
      <c r="AJ11" s="71">
        <v>34</v>
      </c>
      <c r="AK11" s="71">
        <v>46</v>
      </c>
      <c r="AL11" s="71">
        <v>15</v>
      </c>
      <c r="AM11" s="71">
        <v>18</v>
      </c>
      <c r="AN11" s="71">
        <v>39</v>
      </c>
      <c r="AO11" s="71">
        <v>6</v>
      </c>
      <c r="AP11" s="71">
        <v>38</v>
      </c>
      <c r="AQ11" s="71">
        <v>41</v>
      </c>
      <c r="AR11" s="71">
        <v>42</v>
      </c>
      <c r="AS11" s="71">
        <v>11</v>
      </c>
      <c r="AT11" s="71">
        <v>44</v>
      </c>
      <c r="AU11" s="71">
        <v>21</v>
      </c>
      <c r="AV11" s="71">
        <v>33</v>
      </c>
      <c r="AW11" s="71">
        <v>29</v>
      </c>
      <c r="AX11" s="71">
        <v>8</v>
      </c>
      <c r="AY11" s="71">
        <v>40</v>
      </c>
      <c r="AZ11" s="71">
        <v>17</v>
      </c>
      <c r="BA11" s="71">
        <v>4</v>
      </c>
      <c r="BB11" s="71">
        <v>48</v>
      </c>
      <c r="BC11" s="71"/>
      <c r="BD11" s="71"/>
      <c r="BE11" s="73"/>
      <c r="BF11" s="71"/>
      <c r="BG11" s="71"/>
      <c r="BH11" s="74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5"/>
      <c r="BT11" s="75"/>
      <c r="BU11" s="75"/>
      <c r="BV11" s="71"/>
      <c r="BW11" s="75"/>
      <c r="BX11" s="76"/>
    </row>
    <row r="12" spans="1:76" ht="11.25">
      <c r="A12" s="68" t="s">
        <v>152</v>
      </c>
      <c r="B12" s="105"/>
      <c r="C12" s="70"/>
      <c r="D12" s="71">
        <v>10</v>
      </c>
      <c r="E12" s="71">
        <v>12</v>
      </c>
      <c r="F12" s="71">
        <v>22</v>
      </c>
      <c r="G12" s="71">
        <v>30</v>
      </c>
      <c r="H12" s="71">
        <v>45</v>
      </c>
      <c r="I12" s="71">
        <v>4</v>
      </c>
      <c r="J12" s="71">
        <v>21</v>
      </c>
      <c r="K12" s="71">
        <v>40</v>
      </c>
      <c r="L12" s="71">
        <v>38</v>
      </c>
      <c r="M12" s="71">
        <v>5</v>
      </c>
      <c r="N12" s="71">
        <v>29</v>
      </c>
      <c r="O12" s="71">
        <v>17</v>
      </c>
      <c r="P12" s="71">
        <v>2</v>
      </c>
      <c r="Q12" s="71">
        <v>46</v>
      </c>
      <c r="R12" s="71">
        <v>39</v>
      </c>
      <c r="S12" s="71">
        <v>38</v>
      </c>
      <c r="T12" s="71">
        <v>20</v>
      </c>
      <c r="U12" s="71">
        <v>27</v>
      </c>
      <c r="V12" s="71">
        <v>52</v>
      </c>
      <c r="W12" s="71">
        <v>50</v>
      </c>
      <c r="X12" s="71">
        <v>51</v>
      </c>
      <c r="Y12" s="71">
        <v>1</v>
      </c>
      <c r="Z12" s="71">
        <v>15</v>
      </c>
      <c r="AA12" s="71">
        <v>23</v>
      </c>
      <c r="AB12" s="71">
        <v>11</v>
      </c>
      <c r="AC12" s="71">
        <v>16</v>
      </c>
      <c r="AD12" s="71">
        <v>14</v>
      </c>
      <c r="AE12" s="71">
        <v>6</v>
      </c>
      <c r="AF12" s="71">
        <v>24</v>
      </c>
      <c r="AG12" s="71">
        <v>36</v>
      </c>
      <c r="AH12" s="71"/>
      <c r="AI12" s="71">
        <v>32</v>
      </c>
      <c r="AJ12" s="71">
        <v>34</v>
      </c>
      <c r="AK12" s="71">
        <v>43</v>
      </c>
      <c r="AL12" s="71">
        <v>8</v>
      </c>
      <c r="AM12" s="71">
        <v>48</v>
      </c>
      <c r="AN12" s="71"/>
      <c r="AO12" s="71">
        <v>13</v>
      </c>
      <c r="AP12" s="71">
        <v>41</v>
      </c>
      <c r="AQ12" s="71">
        <v>47</v>
      </c>
      <c r="AR12" s="71">
        <v>37</v>
      </c>
      <c r="AS12" s="71">
        <v>18</v>
      </c>
      <c r="AT12" s="71">
        <v>33</v>
      </c>
      <c r="AU12" s="71">
        <v>19</v>
      </c>
      <c r="AV12" s="71">
        <v>35</v>
      </c>
      <c r="AW12" s="71">
        <v>25</v>
      </c>
      <c r="AX12" s="71">
        <v>7</v>
      </c>
      <c r="AY12" s="71">
        <v>49</v>
      </c>
      <c r="AZ12" s="71">
        <v>9</v>
      </c>
      <c r="BA12" s="71">
        <v>3</v>
      </c>
      <c r="BB12" s="71">
        <v>44</v>
      </c>
      <c r="BC12" s="71">
        <v>28</v>
      </c>
      <c r="BD12" s="71">
        <v>42</v>
      </c>
      <c r="BE12" s="73"/>
      <c r="BF12" s="71"/>
      <c r="BG12" s="71"/>
      <c r="BH12" s="74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5"/>
      <c r="BT12" s="75"/>
      <c r="BU12" s="75"/>
      <c r="BV12" s="71"/>
      <c r="BW12" s="75"/>
      <c r="BX12" s="76"/>
    </row>
    <row r="13" spans="1:76" ht="12" thickBot="1">
      <c r="A13" s="111" t="s">
        <v>153</v>
      </c>
      <c r="B13" s="112"/>
      <c r="C13" s="113"/>
      <c r="D13" s="114">
        <v>14</v>
      </c>
      <c r="E13" s="114">
        <v>15</v>
      </c>
      <c r="F13" s="114">
        <v>16</v>
      </c>
      <c r="G13" s="114">
        <v>17</v>
      </c>
      <c r="H13" s="114">
        <v>18</v>
      </c>
      <c r="I13" s="114">
        <v>19</v>
      </c>
      <c r="J13" s="114">
        <v>20</v>
      </c>
      <c r="K13" s="114">
        <v>21</v>
      </c>
      <c r="L13" s="114">
        <v>26</v>
      </c>
      <c r="M13" s="114">
        <v>22</v>
      </c>
      <c r="N13" s="114">
        <v>54</v>
      </c>
      <c r="O13" s="114">
        <v>23</v>
      </c>
      <c r="P13" s="114">
        <v>24</v>
      </c>
      <c r="Q13" s="114">
        <v>5</v>
      </c>
      <c r="R13" s="114">
        <v>11</v>
      </c>
      <c r="S13" s="114">
        <v>27</v>
      </c>
      <c r="T13" s="114">
        <v>9</v>
      </c>
      <c r="U13" s="114">
        <v>13</v>
      </c>
      <c r="V13" s="114">
        <v>1</v>
      </c>
      <c r="W13" s="114">
        <v>2</v>
      </c>
      <c r="X13" s="114">
        <v>3</v>
      </c>
      <c r="Y13" s="114">
        <v>28</v>
      </c>
      <c r="Z13" s="114">
        <v>42</v>
      </c>
      <c r="AA13" s="114">
        <v>50</v>
      </c>
      <c r="AB13" s="114">
        <v>43</v>
      </c>
      <c r="AC13" s="114">
        <v>4</v>
      </c>
      <c r="AD13" s="114">
        <v>52</v>
      </c>
      <c r="AE13" s="114">
        <v>7</v>
      </c>
      <c r="AF13" s="114">
        <v>51</v>
      </c>
      <c r="AG13" s="114">
        <v>12</v>
      </c>
      <c r="AH13" s="114"/>
      <c r="AI13" s="114">
        <v>25</v>
      </c>
      <c r="AJ13" s="114">
        <v>39</v>
      </c>
      <c r="AK13" s="114">
        <v>29</v>
      </c>
      <c r="AL13" s="114">
        <v>8</v>
      </c>
      <c r="AM13" s="114">
        <v>31</v>
      </c>
      <c r="AN13" s="114">
        <v>32</v>
      </c>
      <c r="AO13" s="114">
        <v>33</v>
      </c>
      <c r="AP13" s="114">
        <v>45</v>
      </c>
      <c r="AQ13" s="114">
        <v>48</v>
      </c>
      <c r="AR13" s="114">
        <v>49</v>
      </c>
      <c r="AS13" s="114">
        <v>37</v>
      </c>
      <c r="AT13" s="114">
        <v>38</v>
      </c>
      <c r="AU13" s="114">
        <v>44</v>
      </c>
      <c r="AV13" s="114">
        <v>46</v>
      </c>
      <c r="AW13" s="114">
        <v>47</v>
      </c>
      <c r="AX13" s="114">
        <v>40</v>
      </c>
      <c r="AY13" s="114">
        <v>53</v>
      </c>
      <c r="AZ13" s="114">
        <v>10</v>
      </c>
      <c r="BA13" s="114">
        <v>41</v>
      </c>
      <c r="BB13" s="114">
        <v>34</v>
      </c>
      <c r="BC13" s="114">
        <v>6</v>
      </c>
      <c r="BD13" s="114"/>
      <c r="BE13" s="115"/>
      <c r="BF13" s="114"/>
      <c r="BG13" s="114"/>
      <c r="BH13" s="116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7"/>
      <c r="BT13" s="117"/>
      <c r="BU13" s="117"/>
      <c r="BV13" s="114"/>
      <c r="BW13" s="117"/>
      <c r="BX13" s="85"/>
    </row>
    <row r="14" spans="1:76" ht="11.25">
      <c r="A14" s="87"/>
      <c r="B14" s="118"/>
      <c r="C14" s="89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2"/>
      <c r="BF14" s="91" t="str">
        <f>IF(COUNTA(A14)=1,IF(SUM(D14:BE14)=0,"ND",SUM(D14:BE14))," ")</f>
        <v> </v>
      </c>
      <c r="BG14" s="91"/>
      <c r="BH14" s="93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4"/>
      <c r="BT14" s="94"/>
      <c r="BU14" s="94"/>
      <c r="BV14" s="91"/>
      <c r="BW14" s="94"/>
      <c r="BX14" s="95"/>
    </row>
    <row r="15" spans="1:76" s="121" customFormat="1" ht="10.5" customHeight="1">
      <c r="A15" s="68" t="s">
        <v>50</v>
      </c>
      <c r="B15" s="119">
        <v>36607</v>
      </c>
      <c r="C15" s="70" t="s">
        <v>155</v>
      </c>
      <c r="D15" s="71"/>
      <c r="E15" s="71"/>
      <c r="F15" s="71">
        <v>0.6</v>
      </c>
      <c r="G15" s="71"/>
      <c r="H15" s="71"/>
      <c r="I15" s="71"/>
      <c r="J15" s="71"/>
      <c r="K15" s="71">
        <v>1.2</v>
      </c>
      <c r="L15" s="71"/>
      <c r="M15" s="71">
        <v>0.6</v>
      </c>
      <c r="N15" s="71"/>
      <c r="O15" s="71"/>
      <c r="P15" s="71"/>
      <c r="Q15" s="71"/>
      <c r="R15" s="71"/>
      <c r="S15" s="71"/>
      <c r="T15" s="71"/>
      <c r="U15" s="71"/>
      <c r="V15" s="71">
        <v>0.2</v>
      </c>
      <c r="W15" s="71"/>
      <c r="X15" s="71">
        <v>1.6</v>
      </c>
      <c r="Y15" s="71">
        <v>20</v>
      </c>
      <c r="Z15" s="71">
        <v>5.1</v>
      </c>
      <c r="AA15" s="71">
        <v>0.7</v>
      </c>
      <c r="AB15" s="71"/>
      <c r="AC15" s="71">
        <v>9.8</v>
      </c>
      <c r="AD15" s="71">
        <v>0.7</v>
      </c>
      <c r="AE15" s="71">
        <v>21</v>
      </c>
      <c r="AF15" s="71">
        <v>2.2</v>
      </c>
      <c r="AG15" s="71"/>
      <c r="AH15" s="71"/>
      <c r="AI15" s="71"/>
      <c r="AJ15" s="71"/>
      <c r="AK15" s="71"/>
      <c r="AL15" s="71">
        <v>14</v>
      </c>
      <c r="AM15" s="71"/>
      <c r="AN15" s="71"/>
      <c r="AO15" s="71"/>
      <c r="AP15" s="71"/>
      <c r="AQ15" s="71"/>
      <c r="AR15" s="71">
        <v>4.5</v>
      </c>
      <c r="AS15" s="71">
        <v>22</v>
      </c>
      <c r="AT15" s="71"/>
      <c r="AU15" s="71">
        <v>0.3</v>
      </c>
      <c r="AV15" s="71"/>
      <c r="AW15" s="71">
        <v>6.2</v>
      </c>
      <c r="AX15" s="71">
        <v>1.2</v>
      </c>
      <c r="AY15" s="71"/>
      <c r="AZ15" s="71">
        <v>0.2</v>
      </c>
      <c r="BA15" s="120">
        <v>4.7</v>
      </c>
      <c r="BB15" s="71"/>
      <c r="BC15" s="71"/>
      <c r="BD15" s="71"/>
      <c r="BE15" s="73"/>
      <c r="BF15" s="71">
        <f>IF(COUNTA(A15)=1,IF(SUM(D15:BE15)=0,"ND",SUM(D15:BE15))," ")</f>
        <v>116.80000000000001</v>
      </c>
      <c r="BG15" s="71">
        <f>COUNTA(D15:BE15)</f>
        <v>20</v>
      </c>
      <c r="BH15" s="74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5">
        <v>170.57</v>
      </c>
      <c r="BT15" s="75">
        <v>884.68</v>
      </c>
      <c r="BU15" s="75">
        <f>+BT15-BS15</f>
        <v>714.1099999999999</v>
      </c>
      <c r="BV15" s="16">
        <v>1.4</v>
      </c>
      <c r="BW15" s="75">
        <v>1532</v>
      </c>
      <c r="BX15" s="76">
        <v>6.66</v>
      </c>
    </row>
    <row r="16" spans="1:76" s="121" customFormat="1" ht="10.5" customHeight="1">
      <c r="A16" s="68" t="s">
        <v>50</v>
      </c>
      <c r="B16" s="119">
        <v>36749</v>
      </c>
      <c r="C16" s="70" t="s">
        <v>155</v>
      </c>
      <c r="D16" s="71"/>
      <c r="E16" s="71"/>
      <c r="F16" s="71">
        <v>0.4</v>
      </c>
      <c r="G16" s="71"/>
      <c r="H16" s="71"/>
      <c r="I16" s="71"/>
      <c r="J16" s="71"/>
      <c r="K16" s="71">
        <v>1.1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>
        <v>0.3</v>
      </c>
      <c r="W16" s="71"/>
      <c r="X16" s="71">
        <v>2.7</v>
      </c>
      <c r="Y16" s="71">
        <v>11</v>
      </c>
      <c r="Z16" s="71">
        <v>2.4</v>
      </c>
      <c r="AA16" s="71">
        <v>0.3</v>
      </c>
      <c r="AB16" s="71"/>
      <c r="AC16" s="71">
        <v>6.1</v>
      </c>
      <c r="AD16" s="71">
        <v>0.5</v>
      </c>
      <c r="AE16" s="71">
        <v>14</v>
      </c>
      <c r="AF16" s="71">
        <v>1.2</v>
      </c>
      <c r="AG16" s="71"/>
      <c r="AH16" s="71"/>
      <c r="AI16" s="71"/>
      <c r="AJ16" s="71"/>
      <c r="AK16" s="71"/>
      <c r="AL16" s="71">
        <v>8.2</v>
      </c>
      <c r="AM16" s="71"/>
      <c r="AN16" s="71"/>
      <c r="AO16" s="71"/>
      <c r="AP16" s="71"/>
      <c r="AQ16" s="71"/>
      <c r="AR16" s="71">
        <v>6.2</v>
      </c>
      <c r="AS16" s="71"/>
      <c r="AT16" s="71"/>
      <c r="AU16" s="71">
        <v>0.2</v>
      </c>
      <c r="AV16" s="71"/>
      <c r="AW16" s="71">
        <v>4.6</v>
      </c>
      <c r="AX16" s="71">
        <v>1.5</v>
      </c>
      <c r="AY16" s="71"/>
      <c r="AZ16" s="71">
        <v>0.3</v>
      </c>
      <c r="BA16" s="120">
        <v>2.4</v>
      </c>
      <c r="BB16" s="71"/>
      <c r="BC16" s="71"/>
      <c r="BD16" s="71"/>
      <c r="BE16" s="73"/>
      <c r="BF16" s="71">
        <f>IF(COUNTA(A16)=1,IF(SUM(D16:BE16)=0,"ND",SUM(D16:BE16))," ")</f>
        <v>63.400000000000006</v>
      </c>
      <c r="BG16" s="71">
        <f>COUNTA(D16:BE16)</f>
        <v>18</v>
      </c>
      <c r="BH16" s="74">
        <v>0.12</v>
      </c>
      <c r="BI16" s="71" t="s">
        <v>157</v>
      </c>
      <c r="BJ16" s="71" t="s">
        <v>166</v>
      </c>
      <c r="BK16" s="71" t="s">
        <v>178</v>
      </c>
      <c r="BL16" s="71" t="s">
        <v>179</v>
      </c>
      <c r="BM16" s="71" t="s">
        <v>159</v>
      </c>
      <c r="BN16" s="71">
        <v>1.3</v>
      </c>
      <c r="BO16" s="71" t="s">
        <v>166</v>
      </c>
      <c r="BP16" s="71">
        <v>0.033</v>
      </c>
      <c r="BQ16" s="71" t="s">
        <v>157</v>
      </c>
      <c r="BR16" s="71" t="s">
        <v>161</v>
      </c>
      <c r="BS16" s="122">
        <v>170.8</v>
      </c>
      <c r="BT16" s="75">
        <v>884.68</v>
      </c>
      <c r="BU16" s="75">
        <f>+BT16-BS16</f>
        <v>713.8799999999999</v>
      </c>
      <c r="BV16" s="123">
        <v>5</v>
      </c>
      <c r="BW16" s="123">
        <v>1620</v>
      </c>
      <c r="BX16" s="124">
        <v>6.58</v>
      </c>
    </row>
    <row r="17" spans="1:76" s="121" customFormat="1" ht="10.5" customHeight="1">
      <c r="A17" s="68" t="s">
        <v>50</v>
      </c>
      <c r="B17" s="119">
        <v>36851</v>
      </c>
      <c r="C17" s="70" t="s">
        <v>155</v>
      </c>
      <c r="D17" s="71"/>
      <c r="E17" s="71"/>
      <c r="F17" s="71">
        <v>0.5</v>
      </c>
      <c r="G17" s="71"/>
      <c r="H17" s="71"/>
      <c r="I17" s="71"/>
      <c r="J17" s="71"/>
      <c r="K17" s="71">
        <v>1.1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>
        <v>0.3</v>
      </c>
      <c r="W17" s="71"/>
      <c r="X17" s="71">
        <v>2.6</v>
      </c>
      <c r="Y17" s="71">
        <v>12</v>
      </c>
      <c r="Z17" s="71">
        <v>4</v>
      </c>
      <c r="AA17" s="71">
        <v>0.4</v>
      </c>
      <c r="AB17" s="71"/>
      <c r="AC17" s="71">
        <v>9.5</v>
      </c>
      <c r="AD17" s="71">
        <v>0.8</v>
      </c>
      <c r="AE17" s="71">
        <v>15</v>
      </c>
      <c r="AF17" s="71">
        <v>1.7</v>
      </c>
      <c r="AG17" s="71"/>
      <c r="AH17" s="71"/>
      <c r="AI17" s="71"/>
      <c r="AJ17" s="71"/>
      <c r="AK17" s="71"/>
      <c r="AL17" s="71">
        <v>9.7</v>
      </c>
      <c r="AM17" s="71"/>
      <c r="AN17" s="71"/>
      <c r="AO17" s="71"/>
      <c r="AP17" s="71"/>
      <c r="AQ17" s="71"/>
      <c r="AR17" s="71">
        <v>5.9</v>
      </c>
      <c r="AS17" s="71">
        <v>24</v>
      </c>
      <c r="AT17" s="71">
        <v>0.4</v>
      </c>
      <c r="AU17" s="71"/>
      <c r="AV17" s="71"/>
      <c r="AW17" s="71">
        <v>3.8</v>
      </c>
      <c r="AX17" s="71">
        <v>0.6</v>
      </c>
      <c r="AY17" s="71"/>
      <c r="AZ17" s="71"/>
      <c r="BA17" s="120">
        <v>2.5</v>
      </c>
      <c r="BB17" s="71"/>
      <c r="BC17" s="71"/>
      <c r="BD17" s="71"/>
      <c r="BE17" s="73"/>
      <c r="BF17" s="71">
        <f>IF(COUNTA(A17)=1,IF(SUM(D17:BE17)=0,"ND",SUM(D17:BE17))," ")</f>
        <v>94.8</v>
      </c>
      <c r="BG17" s="71">
        <f>COUNTA(D17:BE17)</f>
        <v>18</v>
      </c>
      <c r="BH17" s="74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122">
        <v>172.14</v>
      </c>
      <c r="BT17" s="75">
        <v>884.68</v>
      </c>
      <c r="BU17" s="75">
        <f>+BT17-BS17</f>
        <v>712.54</v>
      </c>
      <c r="BV17" s="123">
        <v>12.3</v>
      </c>
      <c r="BW17" s="123">
        <v>1462</v>
      </c>
      <c r="BX17" s="124">
        <v>6.8</v>
      </c>
    </row>
    <row r="18" spans="1:76" ht="10.5" customHeight="1">
      <c r="A18" s="68"/>
      <c r="B18" s="119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3"/>
      <c r="BF18" s="71"/>
      <c r="BG18" s="71"/>
      <c r="BH18" s="74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5"/>
      <c r="BT18" s="75"/>
      <c r="BU18" s="75"/>
      <c r="BV18" s="16"/>
      <c r="BW18" s="75"/>
      <c r="BX18" s="76"/>
    </row>
    <row r="19" spans="1:76" s="121" customFormat="1" ht="10.5" customHeight="1">
      <c r="A19" s="68" t="s">
        <v>160</v>
      </c>
      <c r="B19" s="119">
        <v>36607</v>
      </c>
      <c r="C19" s="70" t="s">
        <v>155</v>
      </c>
      <c r="D19" s="71"/>
      <c r="E19" s="71"/>
      <c r="F19" s="71">
        <v>0.8</v>
      </c>
      <c r="G19" s="71"/>
      <c r="H19" s="71"/>
      <c r="I19" s="71"/>
      <c r="J19" s="71"/>
      <c r="K19" s="71">
        <v>0.5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>
        <v>0.6</v>
      </c>
      <c r="AA19" s="71">
        <v>0.3</v>
      </c>
      <c r="AB19" s="71"/>
      <c r="AC19" s="71">
        <v>1.2</v>
      </c>
      <c r="AD19" s="71"/>
      <c r="AE19" s="71">
        <v>0.9</v>
      </c>
      <c r="AF19" s="71">
        <v>1.1</v>
      </c>
      <c r="AG19" s="71"/>
      <c r="AH19" s="71"/>
      <c r="AI19" s="71"/>
      <c r="AJ19" s="71"/>
      <c r="AK19" s="71"/>
      <c r="AL19" s="71">
        <v>7.9</v>
      </c>
      <c r="AM19" s="71"/>
      <c r="AN19" s="71"/>
      <c r="AO19" s="71"/>
      <c r="AP19" s="71"/>
      <c r="AQ19" s="71"/>
      <c r="AR19" s="71">
        <v>0.4</v>
      </c>
      <c r="AS19" s="71">
        <v>19</v>
      </c>
      <c r="AT19" s="71"/>
      <c r="AU19" s="71"/>
      <c r="AV19" s="71"/>
      <c r="AW19" s="71">
        <v>0.8</v>
      </c>
      <c r="AX19" s="71"/>
      <c r="AY19" s="71"/>
      <c r="AZ19" s="71"/>
      <c r="BA19" s="71"/>
      <c r="BB19" s="71"/>
      <c r="BC19" s="71"/>
      <c r="BD19" s="71"/>
      <c r="BE19" s="73"/>
      <c r="BF19" s="71">
        <f>IF(COUNTA(A19)=1,IF(SUM(D19:BE19)=0,"ND",SUM(D19:BE19))," ")</f>
        <v>33.5</v>
      </c>
      <c r="BG19" s="71">
        <f>COUNTA(D19:BE19)</f>
        <v>11</v>
      </c>
      <c r="BH19" s="74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5">
        <v>28.45</v>
      </c>
      <c r="BT19" s="75"/>
      <c r="BU19" s="75"/>
      <c r="BV19" s="16">
        <v>0.6</v>
      </c>
      <c r="BW19" s="75">
        <v>1111</v>
      </c>
      <c r="BX19" s="76">
        <v>7.13</v>
      </c>
    </row>
    <row r="20" spans="1:76" s="121" customFormat="1" ht="10.5" customHeight="1">
      <c r="A20" s="68" t="s">
        <v>160</v>
      </c>
      <c r="B20" s="119">
        <v>36748</v>
      </c>
      <c r="C20" s="70" t="s">
        <v>155</v>
      </c>
      <c r="D20" s="71"/>
      <c r="E20" s="71"/>
      <c r="F20" s="71">
        <v>0.4</v>
      </c>
      <c r="G20" s="71"/>
      <c r="H20" s="71"/>
      <c r="I20" s="71"/>
      <c r="J20" s="71"/>
      <c r="K20" s="71">
        <v>0.4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>
        <v>0.9</v>
      </c>
      <c r="Z20" s="71">
        <v>0.5</v>
      </c>
      <c r="AA20" s="71"/>
      <c r="AB20" s="71"/>
      <c r="AC20" s="71">
        <v>2.7</v>
      </c>
      <c r="AD20" s="71">
        <v>0.2</v>
      </c>
      <c r="AE20" s="71">
        <v>1.2</v>
      </c>
      <c r="AF20" s="71">
        <v>0.5</v>
      </c>
      <c r="AG20" s="71"/>
      <c r="AH20" s="71"/>
      <c r="AI20" s="71"/>
      <c r="AJ20" s="71"/>
      <c r="AK20" s="71"/>
      <c r="AL20" s="71">
        <v>4.1</v>
      </c>
      <c r="AM20" s="71"/>
      <c r="AN20" s="71"/>
      <c r="AO20" s="71"/>
      <c r="AP20" s="71"/>
      <c r="AQ20" s="71"/>
      <c r="AR20" s="71">
        <v>1.4</v>
      </c>
      <c r="AS20" s="71"/>
      <c r="AT20" s="71"/>
      <c r="AU20" s="71"/>
      <c r="AV20" s="71"/>
      <c r="AW20" s="71">
        <v>1.4</v>
      </c>
      <c r="AX20" s="71"/>
      <c r="AY20" s="71"/>
      <c r="AZ20" s="71"/>
      <c r="BA20" s="71"/>
      <c r="BB20" s="71"/>
      <c r="BC20" s="71"/>
      <c r="BD20" s="71"/>
      <c r="BE20" s="73"/>
      <c r="BF20" s="71">
        <f>IF(COUNTA(A20)=1,IF(SUM(D20:BE20)=0,"ND",SUM(D20:BE20))," ")</f>
        <v>13.700000000000001</v>
      </c>
      <c r="BG20" s="71">
        <f>COUNTA(D20:BE20)</f>
        <v>11</v>
      </c>
      <c r="BH20" s="74" t="s">
        <v>156</v>
      </c>
      <c r="BI20" s="71">
        <v>0.3</v>
      </c>
      <c r="BJ20" s="120">
        <v>4.7</v>
      </c>
      <c r="BK20" s="71" t="s">
        <v>178</v>
      </c>
      <c r="BL20" s="71" t="s">
        <v>179</v>
      </c>
      <c r="BM20" s="71" t="s">
        <v>159</v>
      </c>
      <c r="BN20" s="71">
        <v>3.4</v>
      </c>
      <c r="BO20" s="71" t="s">
        <v>166</v>
      </c>
      <c r="BP20" s="120">
        <v>1.8</v>
      </c>
      <c r="BQ20" s="71" t="s">
        <v>157</v>
      </c>
      <c r="BR20" s="71" t="s">
        <v>161</v>
      </c>
      <c r="BS20" s="122">
        <v>29.35</v>
      </c>
      <c r="BT20" s="75"/>
      <c r="BU20" s="75"/>
      <c r="BV20" s="123">
        <v>3.9</v>
      </c>
      <c r="BW20" s="123">
        <v>796</v>
      </c>
      <c r="BX20" s="124">
        <v>6.47</v>
      </c>
    </row>
    <row r="21" spans="1:76" s="121" customFormat="1" ht="10.5" customHeight="1">
      <c r="A21" s="68" t="s">
        <v>160</v>
      </c>
      <c r="B21" s="119">
        <v>36851</v>
      </c>
      <c r="C21" s="70" t="s">
        <v>155</v>
      </c>
      <c r="D21" s="71"/>
      <c r="E21" s="71"/>
      <c r="F21" s="71">
        <v>0.5</v>
      </c>
      <c r="G21" s="71"/>
      <c r="H21" s="71"/>
      <c r="I21" s="71"/>
      <c r="J21" s="71"/>
      <c r="K21" s="71">
        <v>0.5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>
        <v>1.4</v>
      </c>
      <c r="Z21" s="71">
        <v>0.5</v>
      </c>
      <c r="AA21" s="71"/>
      <c r="AB21" s="71"/>
      <c r="AC21" s="71">
        <v>2.3</v>
      </c>
      <c r="AD21" s="71">
        <v>0.2</v>
      </c>
      <c r="AE21" s="71">
        <v>0.8</v>
      </c>
      <c r="AF21" s="71">
        <v>0.6</v>
      </c>
      <c r="AG21" s="71"/>
      <c r="AH21" s="71"/>
      <c r="AI21" s="71"/>
      <c r="AJ21" s="71"/>
      <c r="AK21" s="71"/>
      <c r="AL21" s="71">
        <v>3.3</v>
      </c>
      <c r="AM21" s="71"/>
      <c r="AN21" s="71"/>
      <c r="AO21" s="71"/>
      <c r="AP21" s="71"/>
      <c r="AQ21" s="71"/>
      <c r="AR21" s="71">
        <v>1.1</v>
      </c>
      <c r="AS21" s="71">
        <v>14</v>
      </c>
      <c r="AT21" s="71"/>
      <c r="AU21" s="71"/>
      <c r="AV21" s="71"/>
      <c r="AW21" s="71">
        <v>1.3</v>
      </c>
      <c r="AX21" s="71"/>
      <c r="AY21" s="71"/>
      <c r="AZ21" s="71"/>
      <c r="BA21" s="71"/>
      <c r="BB21" s="71"/>
      <c r="BC21" s="71"/>
      <c r="BD21" s="71"/>
      <c r="BE21" s="73"/>
      <c r="BF21" s="71">
        <f>IF(COUNTA(A21)=1,IF(SUM(D21:BE21)=0,"ND",SUM(D21:BE21))," ")</f>
        <v>26.499999999999996</v>
      </c>
      <c r="BG21" s="71">
        <f>COUNTA(D21:BE21)</f>
        <v>12</v>
      </c>
      <c r="BH21" s="74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122">
        <v>29.31</v>
      </c>
      <c r="BT21" s="75"/>
      <c r="BU21" s="75"/>
      <c r="BV21" s="123">
        <v>13</v>
      </c>
      <c r="BW21" s="123">
        <v>934</v>
      </c>
      <c r="BX21" s="124">
        <v>7.19</v>
      </c>
    </row>
    <row r="22" spans="1:76" ht="10.5" customHeight="1">
      <c r="A22" s="68"/>
      <c r="B22" s="119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3"/>
      <c r="BF22" s="71"/>
      <c r="BG22" s="71"/>
      <c r="BH22" s="74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5"/>
      <c r="BT22" s="75"/>
      <c r="BU22" s="75"/>
      <c r="BV22" s="16"/>
      <c r="BW22" s="75"/>
      <c r="BX22" s="76"/>
    </row>
    <row r="23" spans="1:76" s="121" customFormat="1" ht="11.25">
      <c r="A23" s="68" t="s">
        <v>162</v>
      </c>
      <c r="B23" s="119">
        <v>36607</v>
      </c>
      <c r="C23" s="70" t="s">
        <v>155</v>
      </c>
      <c r="D23" s="71"/>
      <c r="E23" s="71"/>
      <c r="F23" s="71">
        <v>0.8</v>
      </c>
      <c r="G23" s="71"/>
      <c r="H23" s="71"/>
      <c r="I23" s="71"/>
      <c r="J23" s="71"/>
      <c r="K23" s="71">
        <v>0.6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>
        <v>0.6</v>
      </c>
      <c r="Z23" s="71">
        <v>0.7</v>
      </c>
      <c r="AA23" s="71"/>
      <c r="AB23" s="71"/>
      <c r="AC23" s="71">
        <v>0.2</v>
      </c>
      <c r="AD23" s="71"/>
      <c r="AE23" s="71">
        <v>0.7</v>
      </c>
      <c r="AF23" s="71">
        <v>1.2</v>
      </c>
      <c r="AG23" s="71"/>
      <c r="AH23" s="71"/>
      <c r="AI23" s="71"/>
      <c r="AJ23" s="71"/>
      <c r="AK23" s="71"/>
      <c r="AL23" s="71">
        <v>10</v>
      </c>
      <c r="AM23" s="71"/>
      <c r="AN23" s="71"/>
      <c r="AO23" s="71"/>
      <c r="AP23" s="71"/>
      <c r="AQ23" s="71"/>
      <c r="AR23" s="71">
        <v>0.4</v>
      </c>
      <c r="AS23" s="71">
        <v>25</v>
      </c>
      <c r="AT23" s="71"/>
      <c r="AU23" s="71"/>
      <c r="AV23" s="71"/>
      <c r="AW23" s="71">
        <v>1</v>
      </c>
      <c r="AX23" s="71"/>
      <c r="AY23" s="71"/>
      <c r="AZ23" s="71"/>
      <c r="BA23" s="71"/>
      <c r="BB23" s="71"/>
      <c r="BC23" s="71"/>
      <c r="BD23" s="71"/>
      <c r="BE23" s="73"/>
      <c r="BF23" s="71">
        <f>IF(COUNTA(A23)=1,IF(SUM(D23:BE23)=0,"ND",SUM(D23:BE23))," ")</f>
        <v>41.2</v>
      </c>
      <c r="BG23" s="71">
        <f>COUNTA(D23:BE23)</f>
        <v>11</v>
      </c>
      <c r="BH23" s="74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5">
        <v>27.43</v>
      </c>
      <c r="BT23" s="75">
        <v>739.5</v>
      </c>
      <c r="BU23" s="75">
        <f>+BT23-BS23</f>
        <v>712.07</v>
      </c>
      <c r="BV23" s="71">
        <v>0.8</v>
      </c>
      <c r="BW23" s="75">
        <v>1473</v>
      </c>
      <c r="BX23" s="76">
        <v>6.97</v>
      </c>
    </row>
    <row r="24" spans="1:76" s="121" customFormat="1" ht="11.25">
      <c r="A24" s="68" t="s">
        <v>162</v>
      </c>
      <c r="B24" s="119">
        <v>36748</v>
      </c>
      <c r="C24" s="70" t="s">
        <v>155</v>
      </c>
      <c r="D24" s="71"/>
      <c r="E24" s="71"/>
      <c r="F24" s="71">
        <v>0.4</v>
      </c>
      <c r="G24" s="71"/>
      <c r="H24" s="71"/>
      <c r="I24" s="71"/>
      <c r="J24" s="71"/>
      <c r="K24" s="71">
        <v>0.5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>
        <v>0.4</v>
      </c>
      <c r="AA24" s="71"/>
      <c r="AB24" s="71"/>
      <c r="AC24" s="71"/>
      <c r="AD24" s="71">
        <v>0.1</v>
      </c>
      <c r="AE24" s="71"/>
      <c r="AF24" s="71">
        <v>0.7</v>
      </c>
      <c r="AG24" s="71"/>
      <c r="AH24" s="71"/>
      <c r="AI24" s="71"/>
      <c r="AJ24" s="71"/>
      <c r="AK24" s="71"/>
      <c r="AL24" s="71">
        <v>7.5</v>
      </c>
      <c r="AM24" s="71"/>
      <c r="AN24" s="71"/>
      <c r="AO24" s="71"/>
      <c r="AP24" s="71"/>
      <c r="AQ24" s="71"/>
      <c r="AR24" s="71">
        <v>0.5</v>
      </c>
      <c r="AS24" s="71">
        <v>12</v>
      </c>
      <c r="AT24" s="71"/>
      <c r="AU24" s="71"/>
      <c r="AV24" s="71"/>
      <c r="AW24" s="71">
        <v>1</v>
      </c>
      <c r="AX24" s="71"/>
      <c r="AY24" s="71"/>
      <c r="AZ24" s="71"/>
      <c r="BA24" s="71"/>
      <c r="BB24" s="71"/>
      <c r="BC24" s="71"/>
      <c r="BD24" s="71"/>
      <c r="BE24" s="73"/>
      <c r="BF24" s="71">
        <f>IF(COUNTA(A24)=1,IF(SUM(D24:BE24)=0,"ND",SUM(D24:BE24))," ")</f>
        <v>23.1</v>
      </c>
      <c r="BG24" s="71">
        <f>COUNTA(D24:BE24)</f>
        <v>9</v>
      </c>
      <c r="BH24" s="74" t="s">
        <v>156</v>
      </c>
      <c r="BI24" s="71">
        <v>0.29</v>
      </c>
      <c r="BJ24" s="120">
        <v>2.7</v>
      </c>
      <c r="BK24" s="71" t="s">
        <v>178</v>
      </c>
      <c r="BL24" s="71">
        <v>0.72</v>
      </c>
      <c r="BM24" s="71">
        <v>13</v>
      </c>
      <c r="BN24" s="71">
        <v>0.42</v>
      </c>
      <c r="BO24" s="71" t="s">
        <v>166</v>
      </c>
      <c r="BP24" s="120">
        <v>3.5</v>
      </c>
      <c r="BQ24" s="71">
        <v>0.07</v>
      </c>
      <c r="BR24" s="71" t="s">
        <v>180</v>
      </c>
      <c r="BS24" s="122">
        <v>27.42</v>
      </c>
      <c r="BT24" s="75">
        <v>739.5</v>
      </c>
      <c r="BU24" s="75">
        <f>+BT24-BS24</f>
        <v>712.08</v>
      </c>
      <c r="BV24" s="123">
        <v>1.4</v>
      </c>
      <c r="BW24" s="123">
        <v>1328</v>
      </c>
      <c r="BX24" s="124">
        <v>6.39</v>
      </c>
    </row>
    <row r="25" spans="1:76" s="121" customFormat="1" ht="11.25">
      <c r="A25" s="68" t="s">
        <v>162</v>
      </c>
      <c r="B25" s="119">
        <v>36851</v>
      </c>
      <c r="C25" s="70" t="s">
        <v>155</v>
      </c>
      <c r="D25" s="71"/>
      <c r="E25" s="71"/>
      <c r="F25" s="71">
        <v>0.5</v>
      </c>
      <c r="G25" s="71"/>
      <c r="H25" s="71"/>
      <c r="I25" s="71"/>
      <c r="J25" s="71"/>
      <c r="K25" s="71">
        <v>0.6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>
        <v>0.5</v>
      </c>
      <c r="AA25" s="71"/>
      <c r="AB25" s="71"/>
      <c r="AC25" s="71"/>
      <c r="AD25" s="71">
        <v>0.1</v>
      </c>
      <c r="AE25" s="71"/>
      <c r="AF25" s="71">
        <v>0.8</v>
      </c>
      <c r="AG25" s="71"/>
      <c r="AH25" s="71"/>
      <c r="AI25" s="71"/>
      <c r="AJ25" s="71"/>
      <c r="AK25" s="71"/>
      <c r="AL25" s="71">
        <v>5.3</v>
      </c>
      <c r="AM25" s="71"/>
      <c r="AN25" s="71"/>
      <c r="AO25" s="71"/>
      <c r="AP25" s="71"/>
      <c r="AQ25" s="71"/>
      <c r="AR25" s="71">
        <v>0.4</v>
      </c>
      <c r="AS25" s="71">
        <v>26</v>
      </c>
      <c r="AT25" s="71"/>
      <c r="AU25" s="71"/>
      <c r="AV25" s="71"/>
      <c r="AW25" s="71">
        <v>1</v>
      </c>
      <c r="AX25" s="71"/>
      <c r="AY25" s="71"/>
      <c r="AZ25" s="71"/>
      <c r="BA25" s="71"/>
      <c r="BB25" s="71"/>
      <c r="BC25" s="71"/>
      <c r="BD25" s="71"/>
      <c r="BE25" s="73"/>
      <c r="BF25" s="71">
        <f>IF(COUNTA(A25)=1,IF(SUM(D25:BE25)=0,"ND",SUM(D25:BE25))," ")</f>
        <v>35.2</v>
      </c>
      <c r="BG25" s="71">
        <f>COUNTA(D25:BE25)</f>
        <v>9</v>
      </c>
      <c r="BH25" s="74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122">
        <v>28.02</v>
      </c>
      <c r="BT25" s="75">
        <v>739.5</v>
      </c>
      <c r="BU25" s="75">
        <f>+BT25-BS25</f>
        <v>711.48</v>
      </c>
      <c r="BV25" s="123">
        <v>1.1</v>
      </c>
      <c r="BW25" s="123">
        <v>1341</v>
      </c>
      <c r="BX25" s="124">
        <v>6.95</v>
      </c>
    </row>
    <row r="26" spans="1:76" ht="11.25">
      <c r="A26" s="68"/>
      <c r="B26" s="11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3"/>
      <c r="BF26" s="71"/>
      <c r="BG26" s="71"/>
      <c r="BH26" s="74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5"/>
      <c r="BT26" s="75"/>
      <c r="BU26" s="75"/>
      <c r="BV26" s="71"/>
      <c r="BW26" s="75"/>
      <c r="BX26" s="76"/>
    </row>
    <row r="27" spans="1:76" s="121" customFormat="1" ht="11.25">
      <c r="A27" s="68" t="s">
        <v>163</v>
      </c>
      <c r="B27" s="119">
        <v>36607</v>
      </c>
      <c r="C27" s="70" t="s">
        <v>155</v>
      </c>
      <c r="D27" s="71"/>
      <c r="E27" s="71"/>
      <c r="F27" s="71">
        <v>0.3</v>
      </c>
      <c r="G27" s="71"/>
      <c r="H27" s="71"/>
      <c r="I27" s="71"/>
      <c r="J27" s="71"/>
      <c r="K27" s="71"/>
      <c r="L27" s="71"/>
      <c r="M27" s="71">
        <v>0.5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>
        <v>26</v>
      </c>
      <c r="Z27" s="71">
        <v>5.3</v>
      </c>
      <c r="AA27" s="71">
        <v>0.3</v>
      </c>
      <c r="AB27" s="71"/>
      <c r="AC27" s="71">
        <v>5.3</v>
      </c>
      <c r="AD27" s="71"/>
      <c r="AE27" s="71">
        <v>23</v>
      </c>
      <c r="AF27" s="71">
        <v>0.6</v>
      </c>
      <c r="AG27" s="71"/>
      <c r="AH27" s="71"/>
      <c r="AI27" s="71"/>
      <c r="AJ27" s="71"/>
      <c r="AK27" s="71"/>
      <c r="AL27" s="71">
        <v>8.9</v>
      </c>
      <c r="AM27" s="71"/>
      <c r="AN27" s="71"/>
      <c r="AO27" s="71"/>
      <c r="AP27" s="71"/>
      <c r="AQ27" s="71"/>
      <c r="AR27" s="71">
        <v>0.3</v>
      </c>
      <c r="AS27" s="71"/>
      <c r="AT27" s="71"/>
      <c r="AU27" s="71"/>
      <c r="AV27" s="71"/>
      <c r="AW27" s="71">
        <v>0.9</v>
      </c>
      <c r="AX27" s="71"/>
      <c r="AY27" s="71"/>
      <c r="AZ27" s="71"/>
      <c r="BA27" s="120">
        <v>1.4</v>
      </c>
      <c r="BB27" s="71"/>
      <c r="BC27" s="71"/>
      <c r="BD27" s="71"/>
      <c r="BE27" s="73"/>
      <c r="BF27" s="71">
        <f>IF(COUNTA(A27)=1,IF(SUM(D27:BE27)=0,"ND",SUM(D27:BE27))," ")</f>
        <v>72.80000000000001</v>
      </c>
      <c r="BG27" s="71">
        <f>COUNTA(D27:BE27)</f>
        <v>12</v>
      </c>
      <c r="BH27" s="74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5">
        <v>29.52</v>
      </c>
      <c r="BT27" s="75">
        <v>740.9</v>
      </c>
      <c r="BU27" s="75">
        <f>+BT27-BS27</f>
        <v>711.38</v>
      </c>
      <c r="BV27" s="71">
        <v>0.5</v>
      </c>
      <c r="BW27" s="75">
        <v>971</v>
      </c>
      <c r="BX27" s="76">
        <v>7.23</v>
      </c>
    </row>
    <row r="28" spans="1:76" s="121" customFormat="1" ht="11.25">
      <c r="A28" s="68" t="s">
        <v>163</v>
      </c>
      <c r="B28" s="119">
        <v>36748</v>
      </c>
      <c r="C28" s="70" t="s">
        <v>155</v>
      </c>
      <c r="D28" s="71"/>
      <c r="E28" s="71"/>
      <c r="F28" s="71">
        <v>0.2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>
        <v>13</v>
      </c>
      <c r="Z28" s="71">
        <v>3</v>
      </c>
      <c r="AA28" s="71"/>
      <c r="AB28" s="71"/>
      <c r="AC28" s="71">
        <v>3</v>
      </c>
      <c r="AD28" s="71">
        <v>0.1</v>
      </c>
      <c r="AE28" s="71">
        <v>18</v>
      </c>
      <c r="AF28" s="71">
        <v>0.4</v>
      </c>
      <c r="AG28" s="71"/>
      <c r="AH28" s="71"/>
      <c r="AI28" s="71"/>
      <c r="AJ28" s="71"/>
      <c r="AK28" s="71"/>
      <c r="AL28" s="71">
        <v>7.1</v>
      </c>
      <c r="AM28" s="71"/>
      <c r="AN28" s="71"/>
      <c r="AO28" s="71"/>
      <c r="AP28" s="71"/>
      <c r="AQ28" s="71"/>
      <c r="AR28" s="71">
        <v>0.4</v>
      </c>
      <c r="AS28" s="71"/>
      <c r="AT28" s="71"/>
      <c r="AU28" s="71"/>
      <c r="AV28" s="71"/>
      <c r="AW28" s="71">
        <v>0.9</v>
      </c>
      <c r="AX28" s="71"/>
      <c r="AY28" s="71"/>
      <c r="AZ28" s="71"/>
      <c r="BA28" s="120">
        <v>1</v>
      </c>
      <c r="BB28" s="71"/>
      <c r="BC28" s="71"/>
      <c r="BD28" s="71"/>
      <c r="BE28" s="73"/>
      <c r="BF28" s="71">
        <f>IF(COUNTA(A28)=1,IF(SUM(D28:BE28)=0,"ND",SUM(D28:BE28))," ")</f>
        <v>47.099999999999994</v>
      </c>
      <c r="BG28" s="71">
        <f>COUNTA(D28:BE28)</f>
        <v>11</v>
      </c>
      <c r="BH28" s="74" t="s">
        <v>156</v>
      </c>
      <c r="BI28" s="71">
        <v>0.07</v>
      </c>
      <c r="BJ28" s="120">
        <v>1.8</v>
      </c>
      <c r="BK28" s="71" t="s">
        <v>178</v>
      </c>
      <c r="BL28" s="71" t="s">
        <v>179</v>
      </c>
      <c r="BM28" s="71" t="s">
        <v>159</v>
      </c>
      <c r="BN28" s="71">
        <v>0.66</v>
      </c>
      <c r="BO28" s="71" t="s">
        <v>166</v>
      </c>
      <c r="BP28" s="120">
        <v>0.32</v>
      </c>
      <c r="BQ28" s="71" t="s">
        <v>157</v>
      </c>
      <c r="BR28" s="71" t="s">
        <v>161</v>
      </c>
      <c r="BS28" s="122">
        <v>29.62</v>
      </c>
      <c r="BT28" s="75">
        <v>740.9</v>
      </c>
      <c r="BU28" s="75">
        <f>+BT28-BS28</f>
        <v>711.28</v>
      </c>
      <c r="BV28" s="123">
        <v>2.1</v>
      </c>
      <c r="BW28" s="123">
        <v>866</v>
      </c>
      <c r="BX28" s="124">
        <v>6.8</v>
      </c>
    </row>
    <row r="29" spans="1:76" s="121" customFormat="1" ht="11.25">
      <c r="A29" s="68" t="s">
        <v>163</v>
      </c>
      <c r="B29" s="119">
        <v>36851</v>
      </c>
      <c r="C29" s="70" t="s">
        <v>155</v>
      </c>
      <c r="D29" s="71"/>
      <c r="E29" s="71"/>
      <c r="F29" s="71">
        <v>0.4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>
        <v>20</v>
      </c>
      <c r="Z29" s="71">
        <v>3.7</v>
      </c>
      <c r="AA29" s="71"/>
      <c r="AB29" s="71"/>
      <c r="AC29" s="71">
        <v>3.8</v>
      </c>
      <c r="AD29" s="71">
        <v>0.1</v>
      </c>
      <c r="AE29" s="71">
        <v>13</v>
      </c>
      <c r="AF29" s="71">
        <v>0.5</v>
      </c>
      <c r="AG29" s="71"/>
      <c r="AH29" s="71"/>
      <c r="AI29" s="71"/>
      <c r="AJ29" s="71"/>
      <c r="AK29" s="71"/>
      <c r="AL29" s="71">
        <v>5.8</v>
      </c>
      <c r="AM29" s="71"/>
      <c r="AN29" s="71"/>
      <c r="AO29" s="71"/>
      <c r="AP29" s="71"/>
      <c r="AQ29" s="71"/>
      <c r="AR29" s="71">
        <v>0.3</v>
      </c>
      <c r="AS29" s="71"/>
      <c r="AT29" s="71"/>
      <c r="AU29" s="71"/>
      <c r="AV29" s="71"/>
      <c r="AW29" s="71">
        <v>0.9</v>
      </c>
      <c r="AX29" s="71"/>
      <c r="AY29" s="71"/>
      <c r="AZ29" s="71"/>
      <c r="BA29" s="120">
        <v>0.9</v>
      </c>
      <c r="BB29" s="71"/>
      <c r="BC29" s="71"/>
      <c r="BD29" s="71"/>
      <c r="BE29" s="73"/>
      <c r="BF29" s="71">
        <f>IF(COUNTA(A29)=1,IF(SUM(D29:BE29)=0,"ND",SUM(D29:BE29))," ")</f>
        <v>49.39999999999999</v>
      </c>
      <c r="BG29" s="71">
        <f>COUNTA(D29:BE29)</f>
        <v>11</v>
      </c>
      <c r="BH29" s="74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122">
        <v>30.41</v>
      </c>
      <c r="BT29" s="75">
        <v>740.9</v>
      </c>
      <c r="BU29" s="75">
        <f>+BT29-BS29</f>
        <v>710.49</v>
      </c>
      <c r="BV29" s="123">
        <v>0.2</v>
      </c>
      <c r="BW29" s="123">
        <v>942</v>
      </c>
      <c r="BX29" s="124">
        <v>7.33</v>
      </c>
    </row>
    <row r="30" spans="1:76" ht="11.25">
      <c r="A30" s="68"/>
      <c r="B30" s="119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120"/>
      <c r="BB30" s="71"/>
      <c r="BC30" s="71"/>
      <c r="BD30" s="71"/>
      <c r="BE30" s="73"/>
      <c r="BF30" s="71"/>
      <c r="BG30" s="71"/>
      <c r="BH30" s="74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5"/>
      <c r="BT30" s="75"/>
      <c r="BU30" s="75"/>
      <c r="BV30" s="71"/>
      <c r="BW30" s="75"/>
      <c r="BX30" s="76"/>
    </row>
    <row r="31" spans="1:76" s="121" customFormat="1" ht="11.25">
      <c r="A31" s="68" t="s">
        <v>52</v>
      </c>
      <c r="B31" s="119">
        <v>36607</v>
      </c>
      <c r="C31" s="70" t="s">
        <v>155</v>
      </c>
      <c r="D31" s="71"/>
      <c r="E31" s="71"/>
      <c r="F31" s="71">
        <v>0.7</v>
      </c>
      <c r="G31" s="71"/>
      <c r="H31" s="71"/>
      <c r="I31" s="71"/>
      <c r="J31" s="71"/>
      <c r="K31" s="71"/>
      <c r="L31" s="71"/>
      <c r="M31" s="71">
        <v>1.3</v>
      </c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>
        <v>24</v>
      </c>
      <c r="Z31" s="71">
        <v>12</v>
      </c>
      <c r="AA31" s="71">
        <v>1.1</v>
      </c>
      <c r="AB31" s="71"/>
      <c r="AC31" s="71">
        <v>8</v>
      </c>
      <c r="AD31" s="71">
        <v>0.4</v>
      </c>
      <c r="AE31" s="71">
        <v>39</v>
      </c>
      <c r="AF31" s="71">
        <v>2.8</v>
      </c>
      <c r="AG31" s="71"/>
      <c r="AH31" s="71"/>
      <c r="AI31" s="71"/>
      <c r="AJ31" s="71"/>
      <c r="AK31" s="71"/>
      <c r="AL31" s="71">
        <v>22</v>
      </c>
      <c r="AM31" s="71"/>
      <c r="AN31" s="71"/>
      <c r="AO31" s="71"/>
      <c r="AP31" s="71"/>
      <c r="AQ31" s="71"/>
      <c r="AR31" s="71">
        <v>4.6</v>
      </c>
      <c r="AS31" s="71">
        <v>24</v>
      </c>
      <c r="AT31" s="71">
        <v>0.2</v>
      </c>
      <c r="AU31" s="71">
        <v>1.2</v>
      </c>
      <c r="AV31" s="71"/>
      <c r="AW31" s="71">
        <v>5.4</v>
      </c>
      <c r="AX31" s="71">
        <v>2</v>
      </c>
      <c r="AY31" s="71"/>
      <c r="AZ31" s="71">
        <v>0.6</v>
      </c>
      <c r="BA31" s="120">
        <v>2.5</v>
      </c>
      <c r="BB31" s="71"/>
      <c r="BC31" s="71"/>
      <c r="BD31" s="71"/>
      <c r="BE31" s="73"/>
      <c r="BF31" s="71">
        <f>IF(COUNTA(A31)=1,IF(SUM(D31:BE31)=0,"ND",SUM(D31:BE31))," ")</f>
        <v>151.79999999999995</v>
      </c>
      <c r="BG31" s="71">
        <f>COUNTA(D31:BE31)</f>
        <v>18</v>
      </c>
      <c r="BH31" s="74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5">
        <v>171.97</v>
      </c>
      <c r="BT31" s="75">
        <v>883.79</v>
      </c>
      <c r="BU31" s="75">
        <f>+BT31-BS31</f>
        <v>711.8199999999999</v>
      </c>
      <c r="BV31" s="71">
        <v>8</v>
      </c>
      <c r="BW31" s="75">
        <v>1294</v>
      </c>
      <c r="BX31" s="76">
        <v>7.07</v>
      </c>
    </row>
    <row r="32" spans="1:76" s="121" customFormat="1" ht="11.25">
      <c r="A32" s="68" t="s">
        <v>52</v>
      </c>
      <c r="B32" s="119">
        <v>36749</v>
      </c>
      <c r="C32" s="70" t="s">
        <v>155</v>
      </c>
      <c r="D32" s="71"/>
      <c r="E32" s="71"/>
      <c r="F32" s="71">
        <v>0.4</v>
      </c>
      <c r="G32" s="71"/>
      <c r="H32" s="71"/>
      <c r="I32" s="71"/>
      <c r="J32" s="71"/>
      <c r="K32" s="71"/>
      <c r="L32" s="71"/>
      <c r="M32" s="71">
        <v>0.5</v>
      </c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>
        <v>11</v>
      </c>
      <c r="Z32" s="71">
        <v>5</v>
      </c>
      <c r="AA32" s="71">
        <v>0.4</v>
      </c>
      <c r="AB32" s="71"/>
      <c r="AC32" s="71">
        <v>4.1</v>
      </c>
      <c r="AD32" s="71">
        <v>0.4</v>
      </c>
      <c r="AE32" s="71">
        <v>25</v>
      </c>
      <c r="AF32" s="71">
        <v>1.7</v>
      </c>
      <c r="AG32" s="71"/>
      <c r="AH32" s="71"/>
      <c r="AI32" s="71"/>
      <c r="AJ32" s="71"/>
      <c r="AK32" s="71"/>
      <c r="AL32" s="71">
        <v>14</v>
      </c>
      <c r="AM32" s="71"/>
      <c r="AN32" s="71"/>
      <c r="AO32" s="71"/>
      <c r="AP32" s="71"/>
      <c r="AQ32" s="71"/>
      <c r="AR32" s="71">
        <v>4.5</v>
      </c>
      <c r="AS32" s="71">
        <v>11</v>
      </c>
      <c r="AT32" s="71"/>
      <c r="AU32" s="71">
        <v>0.6</v>
      </c>
      <c r="AV32" s="71"/>
      <c r="AW32" s="71">
        <v>4.9</v>
      </c>
      <c r="AX32" s="71">
        <v>1.3</v>
      </c>
      <c r="AY32" s="71"/>
      <c r="AZ32" s="71">
        <v>0.6</v>
      </c>
      <c r="BA32" s="120">
        <v>1.5</v>
      </c>
      <c r="BB32" s="71"/>
      <c r="BC32" s="71"/>
      <c r="BD32" s="71"/>
      <c r="BE32" s="73"/>
      <c r="BF32" s="71">
        <f>IF(COUNTA(A32)=1,IF(SUM(D32:BE32)=0,"ND",SUM(D32:BE32))," ")</f>
        <v>86.89999999999999</v>
      </c>
      <c r="BG32" s="71">
        <f>COUNTA(D32:BE32)</f>
        <v>17</v>
      </c>
      <c r="BH32" s="74" t="s">
        <v>156</v>
      </c>
      <c r="BI32" s="71" t="s">
        <v>157</v>
      </c>
      <c r="BJ32" s="71" t="s">
        <v>166</v>
      </c>
      <c r="BK32" s="71" t="s">
        <v>178</v>
      </c>
      <c r="BL32" s="71" t="s">
        <v>179</v>
      </c>
      <c r="BM32" s="71" t="s">
        <v>159</v>
      </c>
      <c r="BN32" s="71">
        <v>6.9</v>
      </c>
      <c r="BO32" s="71" t="s">
        <v>166</v>
      </c>
      <c r="BP32" s="71">
        <v>0.075</v>
      </c>
      <c r="BQ32" s="71" t="s">
        <v>157</v>
      </c>
      <c r="BR32" s="71" t="s">
        <v>161</v>
      </c>
      <c r="BS32" s="122">
        <v>172.15</v>
      </c>
      <c r="BT32" s="75">
        <v>883.79</v>
      </c>
      <c r="BU32" s="75">
        <f>+BT32-BS32</f>
        <v>711.64</v>
      </c>
      <c r="BV32" s="123">
        <v>48.2</v>
      </c>
      <c r="BW32" s="123">
        <v>1297</v>
      </c>
      <c r="BX32" s="124">
        <v>6.96</v>
      </c>
    </row>
    <row r="33" spans="1:76" s="121" customFormat="1" ht="11.25">
      <c r="A33" s="68" t="s">
        <v>52</v>
      </c>
      <c r="B33" s="119">
        <v>36851</v>
      </c>
      <c r="C33" s="70" t="s">
        <v>155</v>
      </c>
      <c r="D33" s="71"/>
      <c r="E33" s="71"/>
      <c r="F33" s="71">
        <v>0.6</v>
      </c>
      <c r="G33" s="71"/>
      <c r="H33" s="71"/>
      <c r="I33" s="71"/>
      <c r="J33" s="71"/>
      <c r="K33" s="71"/>
      <c r="L33" s="71"/>
      <c r="M33" s="71">
        <v>0.6</v>
      </c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>
        <v>17</v>
      </c>
      <c r="Z33" s="71">
        <v>8.7</v>
      </c>
      <c r="AA33" s="71">
        <v>0.5</v>
      </c>
      <c r="AB33" s="71"/>
      <c r="AC33" s="71">
        <v>6</v>
      </c>
      <c r="AD33" s="71">
        <v>0.6</v>
      </c>
      <c r="AE33" s="71">
        <v>25</v>
      </c>
      <c r="AF33" s="71">
        <v>2.3</v>
      </c>
      <c r="AG33" s="71"/>
      <c r="AH33" s="71"/>
      <c r="AI33" s="71"/>
      <c r="AJ33" s="71"/>
      <c r="AK33" s="71"/>
      <c r="AL33" s="71">
        <v>16</v>
      </c>
      <c r="AM33" s="71"/>
      <c r="AN33" s="71"/>
      <c r="AO33" s="71"/>
      <c r="AP33" s="71"/>
      <c r="AQ33" s="71"/>
      <c r="AR33" s="71">
        <v>3.8</v>
      </c>
      <c r="AS33" s="71">
        <v>28</v>
      </c>
      <c r="AT33" s="71">
        <v>0.8</v>
      </c>
      <c r="AU33" s="71">
        <v>0.7</v>
      </c>
      <c r="AV33" s="71"/>
      <c r="AW33" s="71">
        <v>4.9</v>
      </c>
      <c r="AX33" s="71">
        <v>0.9</v>
      </c>
      <c r="AY33" s="71"/>
      <c r="AZ33" s="71">
        <v>0.5</v>
      </c>
      <c r="BA33" s="120">
        <v>1.9</v>
      </c>
      <c r="BB33" s="71"/>
      <c r="BC33" s="71"/>
      <c r="BD33" s="71"/>
      <c r="BE33" s="73"/>
      <c r="BF33" s="71">
        <f>IF(COUNTA(A33)=1,IF(SUM(D33:BE33)=0,"ND",SUM(D33:BE33))," ")</f>
        <v>118.80000000000001</v>
      </c>
      <c r="BG33" s="71">
        <f>COUNTA(D33:BE33)</f>
        <v>18</v>
      </c>
      <c r="BH33" s="74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122">
        <v>172.89</v>
      </c>
      <c r="BT33" s="75">
        <v>883.79</v>
      </c>
      <c r="BU33" s="75">
        <f>+BT33-BS33</f>
        <v>710.9</v>
      </c>
      <c r="BV33" s="123">
        <v>37.3</v>
      </c>
      <c r="BW33" s="123">
        <v>1256</v>
      </c>
      <c r="BX33" s="124">
        <v>7.15</v>
      </c>
    </row>
    <row r="34" spans="1:76" ht="11.25">
      <c r="A34" s="68"/>
      <c r="B34" s="11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3"/>
      <c r="BF34" s="71"/>
      <c r="BG34" s="71"/>
      <c r="BH34" s="74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5"/>
      <c r="BT34" s="75"/>
      <c r="BU34" s="75"/>
      <c r="BV34" s="71"/>
      <c r="BW34" s="75"/>
      <c r="BX34" s="76"/>
    </row>
    <row r="35" spans="1:76" s="121" customFormat="1" ht="11.25">
      <c r="A35" s="68" t="s">
        <v>53</v>
      </c>
      <c r="B35" s="119">
        <v>158.23</v>
      </c>
      <c r="C35" s="70" t="s">
        <v>154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>
        <v>9.9</v>
      </c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>
        <v>5</v>
      </c>
      <c r="BC35" s="71"/>
      <c r="BD35" s="71"/>
      <c r="BE35" s="73"/>
      <c r="BF35" s="71">
        <f>IF(COUNTA(A35)=1,IF(SUM(D35:BE35)=0,"ND",SUM(D35:BE35))," ")</f>
        <v>14.9</v>
      </c>
      <c r="BG35" s="71">
        <f>COUNTA(D35:BE35)</f>
        <v>2</v>
      </c>
      <c r="BH35" s="74"/>
      <c r="BI35" s="71">
        <v>0.23</v>
      </c>
      <c r="BJ35" s="71"/>
      <c r="BK35" s="71"/>
      <c r="BL35" s="71"/>
      <c r="BM35" s="71"/>
      <c r="BN35" s="71">
        <v>0.358</v>
      </c>
      <c r="BO35" s="71"/>
      <c r="BP35" s="71"/>
      <c r="BQ35" s="71"/>
      <c r="BR35" s="71"/>
      <c r="BS35" s="75">
        <v>158.23</v>
      </c>
      <c r="BT35" s="75">
        <v>900.84</v>
      </c>
      <c r="BU35" s="75">
        <f>+BT35-BS35</f>
        <v>742.61</v>
      </c>
      <c r="BV35" s="71">
        <v>200</v>
      </c>
      <c r="BW35" s="75">
        <v>540</v>
      </c>
      <c r="BX35" s="76">
        <v>7.5</v>
      </c>
    </row>
    <row r="36" spans="1:76" s="121" customFormat="1" ht="11.25">
      <c r="A36" s="68" t="s">
        <v>53</v>
      </c>
      <c r="B36" s="119">
        <v>36607</v>
      </c>
      <c r="C36" s="70" t="s">
        <v>155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3"/>
      <c r="BF36" s="71"/>
      <c r="BG36" s="71"/>
      <c r="BH36" s="74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5">
        <v>158.05</v>
      </c>
      <c r="BT36" s="75">
        <v>900.84</v>
      </c>
      <c r="BU36" s="75">
        <f>+BT36-BS36</f>
        <v>742.79</v>
      </c>
      <c r="BV36" s="71">
        <v>0.2</v>
      </c>
      <c r="BW36" s="75">
        <v>599</v>
      </c>
      <c r="BX36" s="76">
        <v>7.61</v>
      </c>
    </row>
    <row r="37" spans="1:76" s="121" customFormat="1" ht="11.25">
      <c r="A37" s="68" t="s">
        <v>53</v>
      </c>
      <c r="B37" s="119">
        <v>36748</v>
      </c>
      <c r="C37" s="70" t="s">
        <v>155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3"/>
      <c r="BF37" s="71" t="str">
        <f>IF(COUNTA(A37)=1,IF(SUM(D37:BE37)=0,"ND",SUM(D37:BE37))," ")</f>
        <v>ND</v>
      </c>
      <c r="BG37" s="71">
        <f>COUNTA(D37:BE37)</f>
        <v>0</v>
      </c>
      <c r="BH37" s="74" t="s">
        <v>156</v>
      </c>
      <c r="BI37" s="71">
        <v>0.26</v>
      </c>
      <c r="BJ37" s="71" t="s">
        <v>166</v>
      </c>
      <c r="BK37" s="71" t="s">
        <v>178</v>
      </c>
      <c r="BL37" s="71" t="s">
        <v>179</v>
      </c>
      <c r="BM37" s="71" t="s">
        <v>159</v>
      </c>
      <c r="BN37" s="71">
        <v>0.3</v>
      </c>
      <c r="BO37" s="71" t="s">
        <v>166</v>
      </c>
      <c r="BP37" s="120">
        <v>0.69</v>
      </c>
      <c r="BQ37" s="71" t="s">
        <v>157</v>
      </c>
      <c r="BR37" s="71" t="s">
        <v>161</v>
      </c>
      <c r="BS37" s="122">
        <v>160.15</v>
      </c>
      <c r="BT37" s="75">
        <v>900.84</v>
      </c>
      <c r="BU37" s="75">
        <f>+BT37-BS37</f>
        <v>740.69</v>
      </c>
      <c r="BV37" s="123">
        <v>1.2</v>
      </c>
      <c r="BW37" s="123">
        <v>554</v>
      </c>
      <c r="BX37" s="124">
        <v>7</v>
      </c>
    </row>
    <row r="38" spans="1:76" s="121" customFormat="1" ht="11.25">
      <c r="A38" s="68" t="s">
        <v>53</v>
      </c>
      <c r="B38" s="119">
        <v>36850</v>
      </c>
      <c r="C38" s="70" t="s">
        <v>155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3"/>
      <c r="BF38" s="71" t="str">
        <f>IF(COUNTA(A38)=1,IF(SUM(D38:BE38)=0,"ND",SUM(D38:BE38))," ")</f>
        <v>ND</v>
      </c>
      <c r="BG38" s="71">
        <f>COUNTA(D38:BE38)</f>
        <v>0</v>
      </c>
      <c r="BH38" s="74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5">
        <v>159.79</v>
      </c>
      <c r="BT38" s="75">
        <v>900.84</v>
      </c>
      <c r="BU38" s="75">
        <f>+BT38-BS38</f>
        <v>741.0500000000001</v>
      </c>
      <c r="BV38" s="71">
        <v>0.7</v>
      </c>
      <c r="BW38" s="75">
        <v>574</v>
      </c>
      <c r="BX38" s="76">
        <v>7.37</v>
      </c>
    </row>
    <row r="39" spans="1:76" ht="11.25">
      <c r="A39" s="68"/>
      <c r="B39" s="119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3"/>
      <c r="BF39" s="71"/>
      <c r="BG39" s="71"/>
      <c r="BH39" s="74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5"/>
      <c r="BT39" s="75"/>
      <c r="BU39" s="75"/>
      <c r="BV39" s="71"/>
      <c r="BW39" s="75"/>
      <c r="BX39" s="76"/>
    </row>
    <row r="40" spans="1:76" s="121" customFormat="1" ht="11.25">
      <c r="A40" s="68" t="s">
        <v>54</v>
      </c>
      <c r="B40" s="119">
        <v>36607</v>
      </c>
      <c r="C40" s="70" t="s">
        <v>155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3"/>
      <c r="BF40" s="71" t="str">
        <f>IF(COUNTA(A40)=1,IF(SUM(D40:BE40)=0,"ND",SUM(D40:BE40))," ")</f>
        <v>ND</v>
      </c>
      <c r="BG40" s="71">
        <f>COUNTA(D40:BE40)</f>
        <v>0</v>
      </c>
      <c r="BH40" s="74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5">
        <v>93.43</v>
      </c>
      <c r="BT40" s="75">
        <v>900.51</v>
      </c>
      <c r="BU40" s="75">
        <f>+BT40-BS40</f>
        <v>807.0799999999999</v>
      </c>
      <c r="BV40" s="71">
        <v>471</v>
      </c>
      <c r="BW40" s="75">
        <v>613</v>
      </c>
      <c r="BX40" s="76">
        <v>7.39</v>
      </c>
    </row>
    <row r="41" spans="1:76" s="121" customFormat="1" ht="11.25">
      <c r="A41" s="68" t="s">
        <v>54</v>
      </c>
      <c r="B41" s="119">
        <v>36748</v>
      </c>
      <c r="C41" s="70" t="s">
        <v>155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3"/>
      <c r="BF41" s="71" t="str">
        <f>IF(COUNTA(A41)=1,IF(SUM(D41:BE41)=0,"ND",SUM(D41:BE41))," ")</f>
        <v>ND</v>
      </c>
      <c r="BG41" s="71">
        <f>COUNTA(D41:BE41)</f>
        <v>0</v>
      </c>
      <c r="BH41" s="74" t="s">
        <v>156</v>
      </c>
      <c r="BI41" s="71" t="s">
        <v>157</v>
      </c>
      <c r="BJ41" s="71" t="s">
        <v>166</v>
      </c>
      <c r="BK41" s="71" t="s">
        <v>178</v>
      </c>
      <c r="BL41" s="71" t="s">
        <v>179</v>
      </c>
      <c r="BM41" s="71" t="s">
        <v>159</v>
      </c>
      <c r="BN41" s="71">
        <v>0.74</v>
      </c>
      <c r="BO41" s="71" t="s">
        <v>166</v>
      </c>
      <c r="BP41" s="71">
        <v>0.15</v>
      </c>
      <c r="BQ41" s="71" t="s">
        <v>157</v>
      </c>
      <c r="BR41" s="71" t="s">
        <v>161</v>
      </c>
      <c r="BS41" s="122">
        <v>93.76</v>
      </c>
      <c r="BT41" s="75">
        <v>900.51</v>
      </c>
      <c r="BU41" s="75">
        <f>+BT41-BS41</f>
        <v>806.75</v>
      </c>
      <c r="BV41" s="123">
        <v>180</v>
      </c>
      <c r="BW41" s="123">
        <v>559</v>
      </c>
      <c r="BX41" s="124">
        <v>6.68</v>
      </c>
    </row>
    <row r="42" spans="1:76" s="121" customFormat="1" ht="11.25">
      <c r="A42" s="68" t="s">
        <v>54</v>
      </c>
      <c r="B42" s="119">
        <v>36850</v>
      </c>
      <c r="C42" s="70" t="s">
        <v>155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3"/>
      <c r="BF42" s="71" t="str">
        <f>IF(COUNTA(A42)=1,IF(SUM(D42:BE42)=0,"ND",SUM(D42:BE42))," ")</f>
        <v>ND</v>
      </c>
      <c r="BG42" s="71">
        <f>COUNTA(D42:BE42)</f>
        <v>0</v>
      </c>
      <c r="BH42" s="74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5">
        <v>93.91</v>
      </c>
      <c r="BT42" s="75">
        <v>900.51</v>
      </c>
      <c r="BU42" s="75">
        <f>+BT42-BS42</f>
        <v>806.6</v>
      </c>
      <c r="BV42" s="71">
        <v>29.1</v>
      </c>
      <c r="BW42" s="75">
        <v>591</v>
      </c>
      <c r="BX42" s="76">
        <v>6.78</v>
      </c>
    </row>
    <row r="43" spans="1:76" ht="11.25">
      <c r="A43" s="68"/>
      <c r="B43" s="119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3"/>
      <c r="BF43" s="71"/>
      <c r="BG43" s="71"/>
      <c r="BH43" s="74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5"/>
      <c r="BT43" s="75"/>
      <c r="BU43" s="75"/>
      <c r="BV43" s="71"/>
      <c r="BW43" s="75"/>
      <c r="BX43" s="76"/>
    </row>
    <row r="44" spans="1:76" s="121" customFormat="1" ht="11.25">
      <c r="A44" s="68" t="s">
        <v>56</v>
      </c>
      <c r="B44" s="119">
        <v>36607</v>
      </c>
      <c r="C44" s="70" t="s">
        <v>155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3"/>
      <c r="BF44" s="71" t="str">
        <f>IF(COUNTA(A44)=1,IF(SUM(D44:BE44)=0,"ND",SUM(D44:BE44))," ")</f>
        <v>ND</v>
      </c>
      <c r="BG44" s="71">
        <f>COUNTA(D44:BE44)</f>
        <v>0</v>
      </c>
      <c r="BH44" s="74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5">
        <v>153.67</v>
      </c>
      <c r="BT44" s="75">
        <v>889.47</v>
      </c>
      <c r="BU44" s="75">
        <f>+BT44-BS44</f>
        <v>735.8000000000001</v>
      </c>
      <c r="BV44" s="71">
        <v>0.5</v>
      </c>
      <c r="BW44" s="75">
        <v>612</v>
      </c>
      <c r="BX44" s="76">
        <v>7.13</v>
      </c>
    </row>
    <row r="45" spans="1:76" s="121" customFormat="1" ht="11.25">
      <c r="A45" s="68" t="s">
        <v>56</v>
      </c>
      <c r="B45" s="119">
        <v>36748</v>
      </c>
      <c r="C45" s="70" t="s">
        <v>155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3"/>
      <c r="BF45" s="71" t="str">
        <f>IF(COUNTA(A45)=1,IF(SUM(D45:BE45)=0,"ND",SUM(D45:BE45))," ")</f>
        <v>ND</v>
      </c>
      <c r="BG45" s="71">
        <f>COUNTA(D45:BE45)</f>
        <v>0</v>
      </c>
      <c r="BH45" s="74" t="s">
        <v>156</v>
      </c>
      <c r="BI45" s="71">
        <v>0.41</v>
      </c>
      <c r="BJ45" s="71" t="s">
        <v>166</v>
      </c>
      <c r="BK45" s="71" t="s">
        <v>178</v>
      </c>
      <c r="BL45" s="71">
        <v>0.65</v>
      </c>
      <c r="BM45" s="71">
        <v>13</v>
      </c>
      <c r="BN45" s="71">
        <v>0.17</v>
      </c>
      <c r="BO45" s="71" t="s">
        <v>166</v>
      </c>
      <c r="BP45" s="120">
        <v>0.56</v>
      </c>
      <c r="BQ45" s="71" t="s">
        <v>157</v>
      </c>
      <c r="BR45" s="71" t="s">
        <v>161</v>
      </c>
      <c r="BS45" s="122">
        <v>154.64</v>
      </c>
      <c r="BT45" s="75">
        <v>889.47</v>
      </c>
      <c r="BU45" s="75">
        <f>+BT45-BS45</f>
        <v>734.83</v>
      </c>
      <c r="BV45" s="123">
        <v>1.07</v>
      </c>
      <c r="BW45" s="123">
        <v>551</v>
      </c>
      <c r="BX45" s="124">
        <v>7.03</v>
      </c>
    </row>
    <row r="46" spans="1:76" s="121" customFormat="1" ht="11.25">
      <c r="A46" s="68" t="s">
        <v>56</v>
      </c>
      <c r="B46" s="119">
        <v>36850</v>
      </c>
      <c r="C46" s="70" t="s">
        <v>155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3"/>
      <c r="BF46" s="71" t="str">
        <f>IF(COUNTA(A46)=1,IF(SUM(D46:BE46)=0,"ND",SUM(D46:BE46))," ")</f>
        <v>ND</v>
      </c>
      <c r="BG46" s="71">
        <f>COUNTA(D46:BE46)</f>
        <v>0</v>
      </c>
      <c r="BH46" s="74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5">
        <v>154.82</v>
      </c>
      <c r="BT46" s="75">
        <v>889.47</v>
      </c>
      <c r="BU46" s="75">
        <f>+BT46-BS46</f>
        <v>734.6500000000001</v>
      </c>
      <c r="BV46" s="71">
        <v>0.6</v>
      </c>
      <c r="BW46" s="75">
        <v>602</v>
      </c>
      <c r="BX46" s="76">
        <v>7.37</v>
      </c>
    </row>
    <row r="47" spans="1:76" ht="11.25">
      <c r="A47" s="68"/>
      <c r="B47" s="119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3"/>
      <c r="BF47" s="71"/>
      <c r="BG47" s="71"/>
      <c r="BH47" s="74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5"/>
      <c r="BT47" s="75"/>
      <c r="BU47" s="75"/>
      <c r="BV47" s="71"/>
      <c r="BW47" s="75"/>
      <c r="BX47" s="76"/>
    </row>
    <row r="48" spans="1:76" s="121" customFormat="1" ht="11.25">
      <c r="A48" s="68" t="s">
        <v>164</v>
      </c>
      <c r="B48" s="119">
        <v>36607</v>
      </c>
      <c r="C48" s="70" t="s">
        <v>155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>
        <v>0.8</v>
      </c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3"/>
      <c r="BF48" s="71">
        <f>IF(COUNTA(A48)=1,IF(SUM(D48:BE48)=0,"ND",SUM(D48:BE48))," ")</f>
        <v>0.8</v>
      </c>
      <c r="BG48" s="71">
        <f>COUNTA(D48:BE48)</f>
        <v>1</v>
      </c>
      <c r="BH48" s="74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5">
        <v>171.47</v>
      </c>
      <c r="BT48" s="75">
        <v>900.25</v>
      </c>
      <c r="BU48" s="75">
        <f>+BT48-BS48</f>
        <v>728.78</v>
      </c>
      <c r="BV48" s="71">
        <v>0.8</v>
      </c>
      <c r="BW48" s="75">
        <v>557</v>
      </c>
      <c r="BX48" s="76">
        <v>7.59</v>
      </c>
    </row>
    <row r="49" spans="1:76" s="121" customFormat="1" ht="11.25">
      <c r="A49" s="68" t="s">
        <v>164</v>
      </c>
      <c r="B49" s="119">
        <v>36748</v>
      </c>
      <c r="C49" s="70" t="s">
        <v>155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3"/>
      <c r="BF49" s="71" t="str">
        <f>IF(COUNTA(A49)=1,IF(SUM(D49:BE49)=0,"ND",SUM(D49:BE49))," ")</f>
        <v>ND</v>
      </c>
      <c r="BG49" s="71">
        <f>COUNTA(D49:BE49)</f>
        <v>0</v>
      </c>
      <c r="BH49" s="74" t="s">
        <v>156</v>
      </c>
      <c r="BI49" s="71">
        <v>0.34</v>
      </c>
      <c r="BJ49" s="120">
        <v>3</v>
      </c>
      <c r="BK49" s="71" t="s">
        <v>158</v>
      </c>
      <c r="BL49" s="71" t="s">
        <v>179</v>
      </c>
      <c r="BM49" s="71" t="s">
        <v>159</v>
      </c>
      <c r="BN49" s="71">
        <v>1.4</v>
      </c>
      <c r="BO49" s="71" t="s">
        <v>166</v>
      </c>
      <c r="BP49" s="71">
        <v>0.2</v>
      </c>
      <c r="BQ49" s="71" t="s">
        <v>157</v>
      </c>
      <c r="BR49" s="71" t="s">
        <v>161</v>
      </c>
      <c r="BS49" s="122">
        <v>172</v>
      </c>
      <c r="BT49" s="75">
        <v>900.25</v>
      </c>
      <c r="BU49" s="75">
        <f>+BT49-BS49</f>
        <v>728.25</v>
      </c>
      <c r="BV49" s="123">
        <v>0.5</v>
      </c>
      <c r="BW49" s="123">
        <v>524</v>
      </c>
      <c r="BX49" s="124">
        <v>7.11</v>
      </c>
    </row>
    <row r="50" spans="1:76" s="121" customFormat="1" ht="11.25">
      <c r="A50" s="68" t="s">
        <v>164</v>
      </c>
      <c r="B50" s="119">
        <v>36850</v>
      </c>
      <c r="C50" s="70" t="s">
        <v>155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>
        <v>0.8</v>
      </c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3"/>
      <c r="BF50" s="71">
        <f>IF(COUNTA(A50)=1,IF(SUM(D50:BE50)=0,"ND",SUM(D50:BE50))," ")</f>
        <v>0.8</v>
      </c>
      <c r="BG50" s="71">
        <f>COUNTA(D50:BE50)</f>
        <v>1</v>
      </c>
      <c r="BH50" s="74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122">
        <v>172.28</v>
      </c>
      <c r="BT50" s="75">
        <v>900.25</v>
      </c>
      <c r="BU50" s="75">
        <f>+BT50-BS50</f>
        <v>727.97</v>
      </c>
      <c r="BV50" s="123">
        <v>0.5</v>
      </c>
      <c r="BW50" s="123">
        <v>545</v>
      </c>
      <c r="BX50" s="124">
        <v>6.99</v>
      </c>
    </row>
    <row r="51" spans="1:76" ht="11.25">
      <c r="A51" s="68"/>
      <c r="B51" s="119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3"/>
      <c r="BF51" s="71"/>
      <c r="BG51" s="71"/>
      <c r="BH51" s="74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5"/>
      <c r="BT51" s="75"/>
      <c r="BU51" s="75"/>
      <c r="BV51" s="71"/>
      <c r="BW51" s="75"/>
      <c r="BX51" s="76"/>
    </row>
    <row r="52" spans="1:76" s="121" customFormat="1" ht="11.25">
      <c r="A52" s="68" t="s">
        <v>165</v>
      </c>
      <c r="B52" s="119">
        <v>36607</v>
      </c>
      <c r="C52" s="70" t="s">
        <v>155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3"/>
      <c r="BF52" s="71" t="str">
        <f>IF(COUNTA(A52)=1,IF(SUM(D52:BE52)=0,"ND",SUM(D52:BE52))," ")</f>
        <v>ND</v>
      </c>
      <c r="BG52" s="71">
        <f>COUNTA(D52:BE52)</f>
        <v>0</v>
      </c>
      <c r="BH52" s="74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5">
        <v>155.7</v>
      </c>
      <c r="BT52" s="75">
        <v>891.69</v>
      </c>
      <c r="BU52" s="75">
        <f>+BT52-BS52</f>
        <v>735.99</v>
      </c>
      <c r="BV52" s="71">
        <v>0.4</v>
      </c>
      <c r="BW52" s="75">
        <v>621</v>
      </c>
      <c r="BX52" s="76">
        <v>7.48</v>
      </c>
    </row>
    <row r="53" spans="1:76" s="121" customFormat="1" ht="11.25">
      <c r="A53" s="68" t="s">
        <v>165</v>
      </c>
      <c r="B53" s="119">
        <v>36748</v>
      </c>
      <c r="C53" s="70" t="s">
        <v>155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3"/>
      <c r="BF53" s="71" t="str">
        <f>IF(COUNTA(A53)=1,IF(SUM(D53:BE53)=0,"ND",SUM(D53:BE53))," ")</f>
        <v>ND</v>
      </c>
      <c r="BG53" s="71">
        <f>COUNTA(D53:BE53)</f>
        <v>0</v>
      </c>
      <c r="BH53" s="74" t="s">
        <v>156</v>
      </c>
      <c r="BI53" s="71">
        <v>0.14</v>
      </c>
      <c r="BJ53" s="120">
        <v>5.2</v>
      </c>
      <c r="BK53" s="71" t="s">
        <v>178</v>
      </c>
      <c r="BL53" s="71">
        <v>0.73</v>
      </c>
      <c r="BM53" s="71" t="s">
        <v>159</v>
      </c>
      <c r="BN53" s="71">
        <v>2.2</v>
      </c>
      <c r="BO53" s="71" t="s">
        <v>166</v>
      </c>
      <c r="BP53" s="120">
        <v>0.5</v>
      </c>
      <c r="BQ53" s="71" t="s">
        <v>157</v>
      </c>
      <c r="BR53" s="71" t="s">
        <v>161</v>
      </c>
      <c r="BS53" s="122">
        <v>156.36</v>
      </c>
      <c r="BT53" s="75">
        <v>891.69</v>
      </c>
      <c r="BU53" s="75">
        <f>+BT53-BS53</f>
        <v>735.33</v>
      </c>
      <c r="BV53" s="123">
        <v>1.5</v>
      </c>
      <c r="BW53" s="123">
        <v>562</v>
      </c>
      <c r="BX53" s="124">
        <v>7.4</v>
      </c>
    </row>
    <row r="54" spans="1:76" s="121" customFormat="1" ht="11.25">
      <c r="A54" s="68" t="s">
        <v>165</v>
      </c>
      <c r="B54" s="119">
        <v>36850</v>
      </c>
      <c r="C54" s="70" t="s">
        <v>155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3"/>
      <c r="BF54" s="71" t="str">
        <f>IF(COUNTA(A54)=1,IF(SUM(D54:BE54)=0,"ND",SUM(D54:BE54))," ")</f>
        <v>ND</v>
      </c>
      <c r="BG54" s="71">
        <f>COUNTA(D54:BE54)</f>
        <v>0</v>
      </c>
      <c r="BH54" s="74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122">
        <v>154.45</v>
      </c>
      <c r="BT54" s="75">
        <v>891.69</v>
      </c>
      <c r="BU54" s="75">
        <f>+BT54-BS54</f>
        <v>737.24</v>
      </c>
      <c r="BV54" s="123">
        <v>0.4</v>
      </c>
      <c r="BW54" s="123">
        <v>614</v>
      </c>
      <c r="BX54" s="124">
        <v>7.77</v>
      </c>
    </row>
    <row r="55" spans="1:76" ht="11.25">
      <c r="A55" s="68"/>
      <c r="B55" s="119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3"/>
      <c r="BF55" s="71"/>
      <c r="BG55" s="71"/>
      <c r="BH55" s="74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5"/>
      <c r="BT55" s="75"/>
      <c r="BU55" s="75"/>
      <c r="BV55" s="71"/>
      <c r="BW55" s="75"/>
      <c r="BX55" s="76"/>
    </row>
    <row r="56" spans="1:76" s="121" customFormat="1" ht="11.25">
      <c r="A56" s="68" t="s">
        <v>57</v>
      </c>
      <c r="B56" s="119">
        <v>36607</v>
      </c>
      <c r="C56" s="70" t="s">
        <v>155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3"/>
      <c r="BF56" s="71" t="str">
        <f>IF(COUNTA(A56)=1,IF(SUM(D56:BE56)=0,"ND",SUM(D56:BE56))," ")</f>
        <v>ND</v>
      </c>
      <c r="BG56" s="71">
        <f>COUNTA(D56:BE56)</f>
        <v>0</v>
      </c>
      <c r="BH56" s="74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5">
        <v>92</v>
      </c>
      <c r="BT56" s="75">
        <v>889.4</v>
      </c>
      <c r="BU56" s="75">
        <f>+BT56-BS56</f>
        <v>797.4</v>
      </c>
      <c r="BV56" s="71">
        <v>0.6</v>
      </c>
      <c r="BW56" s="75">
        <v>703</v>
      </c>
      <c r="BX56" s="76">
        <v>7.08</v>
      </c>
    </row>
    <row r="57" spans="1:76" s="121" customFormat="1" ht="11.25">
      <c r="A57" s="68" t="s">
        <v>57</v>
      </c>
      <c r="B57" s="119">
        <v>36748</v>
      </c>
      <c r="C57" s="70" t="s">
        <v>155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3"/>
      <c r="BF57" s="71" t="str">
        <f>IF(COUNTA(A57)=1,IF(SUM(D57:BE57)=0,"ND",SUM(D57:BE57))," ")</f>
        <v>ND</v>
      </c>
      <c r="BG57" s="71">
        <f>COUNTA(D57:BE57)</f>
        <v>0</v>
      </c>
      <c r="BH57" s="74">
        <v>6</v>
      </c>
      <c r="BI57" s="71" t="s">
        <v>157</v>
      </c>
      <c r="BJ57" s="71" t="s">
        <v>166</v>
      </c>
      <c r="BK57" s="71" t="s">
        <v>178</v>
      </c>
      <c r="BL57" s="71">
        <v>0.85</v>
      </c>
      <c r="BM57" s="71" t="s">
        <v>159</v>
      </c>
      <c r="BN57" s="71">
        <v>0.22</v>
      </c>
      <c r="BO57" s="71" t="s">
        <v>166</v>
      </c>
      <c r="BP57" s="71">
        <v>0.011</v>
      </c>
      <c r="BQ57" s="71" t="s">
        <v>157</v>
      </c>
      <c r="BR57" s="71" t="s">
        <v>161</v>
      </c>
      <c r="BS57" s="122">
        <v>92.45</v>
      </c>
      <c r="BT57" s="75">
        <v>889.4</v>
      </c>
      <c r="BU57" s="75">
        <f>+BT57-BS57</f>
        <v>796.9499999999999</v>
      </c>
      <c r="BV57" s="123">
        <v>2</v>
      </c>
      <c r="BW57" s="123">
        <v>610</v>
      </c>
      <c r="BX57" s="124">
        <v>6.04</v>
      </c>
    </row>
    <row r="58" spans="1:76" s="121" customFormat="1" ht="11.25">
      <c r="A58" s="68" t="s">
        <v>57</v>
      </c>
      <c r="B58" s="119">
        <v>36850</v>
      </c>
      <c r="C58" s="70" t="s">
        <v>155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3"/>
      <c r="BF58" s="71" t="str">
        <f>IF(COUNTA(A58)=1,IF(SUM(D58:BE58)=0,"ND",SUM(D58:BE58))," ")</f>
        <v>ND</v>
      </c>
      <c r="BG58" s="71">
        <f>COUNTA(D58:BE58)</f>
        <v>0</v>
      </c>
      <c r="BH58" s="74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122">
        <v>92.51</v>
      </c>
      <c r="BT58" s="75">
        <v>889.4</v>
      </c>
      <c r="BU58" s="75">
        <f>+BT58-BS58</f>
        <v>796.89</v>
      </c>
      <c r="BV58" s="123">
        <v>0.9</v>
      </c>
      <c r="BW58" s="123">
        <v>6.72</v>
      </c>
      <c r="BX58" s="124">
        <v>7.15</v>
      </c>
    </row>
    <row r="59" spans="1:76" ht="11.25">
      <c r="A59" s="68"/>
      <c r="B59" s="119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3"/>
      <c r="BF59" s="71"/>
      <c r="BG59" s="71"/>
      <c r="BH59" s="74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5"/>
      <c r="BT59" s="75"/>
      <c r="BU59" s="75"/>
      <c r="BV59" s="71"/>
      <c r="BW59" s="75"/>
      <c r="BX59" s="76"/>
    </row>
    <row r="60" spans="1:76" s="121" customFormat="1" ht="11.25">
      <c r="A60" s="68" t="s">
        <v>58</v>
      </c>
      <c r="B60" s="119">
        <v>36607</v>
      </c>
      <c r="C60" s="70" t="s">
        <v>155</v>
      </c>
      <c r="D60" s="71"/>
      <c r="E60" s="71"/>
      <c r="F60" s="71">
        <v>0.6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>
        <v>15</v>
      </c>
      <c r="Z60" s="71">
        <v>0.2</v>
      </c>
      <c r="AA60" s="71"/>
      <c r="AB60" s="71"/>
      <c r="AC60" s="71">
        <v>4.2</v>
      </c>
      <c r="AD60" s="71"/>
      <c r="AE60" s="71">
        <v>0.6</v>
      </c>
      <c r="AF60" s="71">
        <v>0.2</v>
      </c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>
        <v>2.2</v>
      </c>
      <c r="AS60" s="71"/>
      <c r="AT60" s="71"/>
      <c r="AU60" s="71"/>
      <c r="AV60" s="71"/>
      <c r="AW60" s="71">
        <v>0.6</v>
      </c>
      <c r="AX60" s="71">
        <v>1.1</v>
      </c>
      <c r="AY60" s="71"/>
      <c r="AZ60" s="71">
        <v>0.2</v>
      </c>
      <c r="BA60" s="120">
        <v>1</v>
      </c>
      <c r="BB60" s="71">
        <v>0.2</v>
      </c>
      <c r="BC60" s="71"/>
      <c r="BD60" s="71"/>
      <c r="BE60" s="73"/>
      <c r="BF60" s="71">
        <f>IF(COUNTA(A60)=1,IF(SUM(D60:BE60)=0,"ND",SUM(D60:BE60))," ")</f>
        <v>26.1</v>
      </c>
      <c r="BG60" s="71">
        <f>COUNTA(D60:BE60)</f>
        <v>12</v>
      </c>
      <c r="BH60" s="74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5">
        <v>169.42</v>
      </c>
      <c r="BT60" s="75">
        <v>901.74</v>
      </c>
      <c r="BU60" s="75">
        <f>+BT60-BS60</f>
        <v>732.32</v>
      </c>
      <c r="BV60" s="71">
        <v>1</v>
      </c>
      <c r="BW60" s="75">
        <v>1124</v>
      </c>
      <c r="BX60" s="76">
        <v>7.03</v>
      </c>
    </row>
    <row r="61" spans="1:76" s="121" customFormat="1" ht="11.25">
      <c r="A61" s="68" t="s">
        <v>58</v>
      </c>
      <c r="B61" s="119">
        <v>36748</v>
      </c>
      <c r="C61" s="70" t="s">
        <v>155</v>
      </c>
      <c r="D61" s="71"/>
      <c r="E61" s="71"/>
      <c r="F61" s="71">
        <v>0.2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>
        <v>6.5</v>
      </c>
      <c r="Z61" s="71"/>
      <c r="AA61" s="71"/>
      <c r="AB61" s="71"/>
      <c r="AC61" s="71">
        <v>1.5</v>
      </c>
      <c r="AD61" s="71">
        <v>0.1</v>
      </c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>
        <v>2.1</v>
      </c>
      <c r="AS61" s="71"/>
      <c r="AT61" s="71"/>
      <c r="AU61" s="71"/>
      <c r="AV61" s="71"/>
      <c r="AW61" s="71">
        <v>0.5</v>
      </c>
      <c r="AX61" s="71">
        <v>0.7</v>
      </c>
      <c r="AY61" s="71"/>
      <c r="AZ61" s="71"/>
      <c r="BA61" s="71"/>
      <c r="BB61" s="71"/>
      <c r="BC61" s="71"/>
      <c r="BD61" s="71"/>
      <c r="BE61" s="73"/>
      <c r="BF61" s="71">
        <f>IF(COUNTA(A61)=1,IF(SUM(D61:BE61)=0,"ND",SUM(D61:BE61))," ")</f>
        <v>11.599999999999998</v>
      </c>
      <c r="BG61" s="71">
        <f>COUNTA(D61:BE61)</f>
        <v>7</v>
      </c>
      <c r="BH61" s="74">
        <v>2.7</v>
      </c>
      <c r="BI61" s="71" t="s">
        <v>157</v>
      </c>
      <c r="BJ61" s="71" t="s">
        <v>166</v>
      </c>
      <c r="BK61" s="71" t="s">
        <v>178</v>
      </c>
      <c r="BL61" s="71" t="s">
        <v>179</v>
      </c>
      <c r="BM61" s="71" t="s">
        <v>159</v>
      </c>
      <c r="BN61" s="71">
        <v>0.13</v>
      </c>
      <c r="BO61" s="71" t="s">
        <v>166</v>
      </c>
      <c r="BP61" s="71">
        <v>0.014</v>
      </c>
      <c r="BQ61" s="71">
        <v>0.04</v>
      </c>
      <c r="BR61" s="71" t="s">
        <v>161</v>
      </c>
      <c r="BS61" s="122">
        <v>169.99</v>
      </c>
      <c r="BT61" s="75">
        <v>901.74</v>
      </c>
      <c r="BU61" s="75">
        <f>+BT61-BS61</f>
        <v>731.75</v>
      </c>
      <c r="BV61" s="123">
        <v>1.2</v>
      </c>
      <c r="BW61" s="123">
        <v>914</v>
      </c>
      <c r="BX61" s="124">
        <v>9.11</v>
      </c>
    </row>
    <row r="62" spans="1:76" s="121" customFormat="1" ht="11.25">
      <c r="A62" s="68" t="s">
        <v>58</v>
      </c>
      <c r="B62" s="119">
        <v>36850</v>
      </c>
      <c r="C62" s="70" t="s">
        <v>155</v>
      </c>
      <c r="D62" s="71"/>
      <c r="E62" s="71"/>
      <c r="F62" s="71">
        <v>0.2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>
        <v>9.6</v>
      </c>
      <c r="Z62" s="71"/>
      <c r="AA62" s="71"/>
      <c r="AB62" s="71"/>
      <c r="AC62" s="71">
        <v>1.3</v>
      </c>
      <c r="AD62" s="71">
        <v>0.1</v>
      </c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>
        <v>1.6</v>
      </c>
      <c r="AS62" s="71"/>
      <c r="AT62" s="71"/>
      <c r="AU62" s="71"/>
      <c r="AV62" s="71"/>
      <c r="AW62" s="71">
        <v>0.4</v>
      </c>
      <c r="AX62" s="71"/>
      <c r="AY62" s="71"/>
      <c r="AZ62" s="71"/>
      <c r="BA62" s="71"/>
      <c r="BB62" s="71"/>
      <c r="BC62" s="71"/>
      <c r="BD62" s="71"/>
      <c r="BE62" s="73"/>
      <c r="BF62" s="71">
        <f>IF(COUNTA(A62)=1,IF(SUM(D62:BE62)=0,"ND",SUM(D62:BE62))," ")</f>
        <v>13.2</v>
      </c>
      <c r="BG62" s="71">
        <f>COUNTA(D62:BE62)</f>
        <v>6</v>
      </c>
      <c r="BH62" s="74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122">
        <v>170.11</v>
      </c>
      <c r="BT62" s="75">
        <v>901.74</v>
      </c>
      <c r="BU62" s="75">
        <f>+BT62-BS62</f>
        <v>731.63</v>
      </c>
      <c r="BV62" s="123">
        <v>0.7</v>
      </c>
      <c r="BW62" s="123">
        <v>990</v>
      </c>
      <c r="BX62" s="124">
        <v>6.96</v>
      </c>
    </row>
    <row r="63" spans="1:76" ht="11.25">
      <c r="A63" s="68"/>
      <c r="B63" s="119"/>
      <c r="C63" s="7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3"/>
      <c r="BF63" s="71"/>
      <c r="BG63" s="71"/>
      <c r="BH63" s="74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122"/>
      <c r="BT63" s="75"/>
      <c r="BU63" s="75"/>
      <c r="BV63" s="123"/>
      <c r="BW63" s="123"/>
      <c r="BX63" s="124"/>
    </row>
    <row r="64" spans="1:76" s="121" customFormat="1" ht="11.25">
      <c r="A64" s="68" t="s">
        <v>59</v>
      </c>
      <c r="B64" s="119">
        <v>36607</v>
      </c>
      <c r="C64" s="70" t="s">
        <v>155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3"/>
      <c r="BF64" s="71" t="str">
        <f>IF(COUNTA(A64)=1,IF(SUM(D64:BE64)=0,"ND",SUM(D64:BE64))," ")</f>
        <v>ND</v>
      </c>
      <c r="BG64" s="71">
        <f>COUNTA(D64:BE64)</f>
        <v>0</v>
      </c>
      <c r="BH64" s="74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5">
        <v>105.3</v>
      </c>
      <c r="BT64" s="75">
        <v>900.4</v>
      </c>
      <c r="BU64" s="75">
        <f>+BT64-BS64</f>
        <v>795.1</v>
      </c>
      <c r="BV64" s="71">
        <v>39.6</v>
      </c>
      <c r="BW64" s="75">
        <v>813</v>
      </c>
      <c r="BX64" s="76">
        <v>7.59</v>
      </c>
    </row>
    <row r="65" spans="1:76" s="121" customFormat="1" ht="11.25">
      <c r="A65" s="68" t="s">
        <v>59</v>
      </c>
      <c r="B65" s="119">
        <v>36749</v>
      </c>
      <c r="C65" s="70" t="s">
        <v>155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3"/>
      <c r="BF65" s="71" t="str">
        <f>IF(COUNTA(A65)=1,IF(SUM(D65:BE65)=0,"ND",SUM(D65:BE65))," ")</f>
        <v>ND</v>
      </c>
      <c r="BG65" s="71">
        <f>COUNTA(D65:BE65)</f>
        <v>0</v>
      </c>
      <c r="BH65" s="74">
        <v>2</v>
      </c>
      <c r="BI65" s="71" t="s">
        <v>157</v>
      </c>
      <c r="BJ65" s="71" t="s">
        <v>166</v>
      </c>
      <c r="BK65" s="71" t="s">
        <v>178</v>
      </c>
      <c r="BL65" s="71">
        <v>3.9</v>
      </c>
      <c r="BM65" s="71" t="s">
        <v>159</v>
      </c>
      <c r="BN65" s="71">
        <v>0.17</v>
      </c>
      <c r="BO65" s="71" t="s">
        <v>166</v>
      </c>
      <c r="BP65" s="71">
        <v>0.022</v>
      </c>
      <c r="BQ65" s="71" t="s">
        <v>157</v>
      </c>
      <c r="BR65" s="71" t="s">
        <v>161</v>
      </c>
      <c r="BS65" s="122">
        <v>103.42</v>
      </c>
      <c r="BT65" s="75">
        <v>900.4</v>
      </c>
      <c r="BU65" s="75">
        <f>+BT65-BS65</f>
        <v>796.98</v>
      </c>
      <c r="BV65" s="123">
        <v>289</v>
      </c>
      <c r="BW65" s="123">
        <v>872</v>
      </c>
      <c r="BX65" s="124">
        <v>7.64</v>
      </c>
    </row>
    <row r="66" spans="1:76" s="121" customFormat="1" ht="11.25">
      <c r="A66" s="68" t="s">
        <v>59</v>
      </c>
      <c r="B66" s="119">
        <v>36851</v>
      </c>
      <c r="C66" s="70" t="s">
        <v>155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3"/>
      <c r="BF66" s="71" t="str">
        <f>IF(COUNTA(A66)=1,IF(SUM(D66:BE66)=0,"ND",SUM(D66:BE66))," ")</f>
        <v>ND</v>
      </c>
      <c r="BG66" s="71">
        <f>COUNTA(D66:BE66)</f>
        <v>0</v>
      </c>
      <c r="BH66" s="74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122">
        <v>104.41</v>
      </c>
      <c r="BT66" s="75">
        <v>900.4</v>
      </c>
      <c r="BU66" s="75">
        <f>+BT66-BS66</f>
        <v>795.99</v>
      </c>
      <c r="BV66" s="123">
        <v>43.7</v>
      </c>
      <c r="BW66" s="123">
        <v>797</v>
      </c>
      <c r="BX66" s="124">
        <v>7.88</v>
      </c>
    </row>
    <row r="67" spans="1:76" ht="11.25">
      <c r="A67" s="68"/>
      <c r="B67" s="119"/>
      <c r="C67" s="70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3"/>
      <c r="BF67" s="71"/>
      <c r="BG67" s="71"/>
      <c r="BH67" s="74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5"/>
      <c r="BT67" s="75"/>
      <c r="BU67" s="75"/>
      <c r="BV67" s="71"/>
      <c r="BW67" s="75"/>
      <c r="BX67" s="76"/>
    </row>
    <row r="68" spans="1:76" s="121" customFormat="1" ht="11.25">
      <c r="A68" s="68" t="s">
        <v>60</v>
      </c>
      <c r="B68" s="119">
        <v>36607</v>
      </c>
      <c r="C68" s="70" t="s">
        <v>155</v>
      </c>
      <c r="D68" s="71"/>
      <c r="E68" s="71"/>
      <c r="F68" s="71">
        <v>0.6</v>
      </c>
      <c r="G68" s="71"/>
      <c r="H68" s="71"/>
      <c r="I68" s="71"/>
      <c r="J68" s="71"/>
      <c r="K68" s="71"/>
      <c r="L68" s="71"/>
      <c r="M68" s="71">
        <v>3.9</v>
      </c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>
        <v>13</v>
      </c>
      <c r="Z68" s="71">
        <v>25</v>
      </c>
      <c r="AA68" s="71">
        <v>0.5</v>
      </c>
      <c r="AB68" s="71">
        <v>0.6</v>
      </c>
      <c r="AC68" s="71">
        <v>10</v>
      </c>
      <c r="AD68" s="71"/>
      <c r="AE68" s="71">
        <v>23</v>
      </c>
      <c r="AF68" s="71">
        <v>1.5</v>
      </c>
      <c r="AG68" s="71"/>
      <c r="AH68" s="71"/>
      <c r="AI68" s="71"/>
      <c r="AJ68" s="71"/>
      <c r="AK68" s="71"/>
      <c r="AL68" s="71">
        <v>10</v>
      </c>
      <c r="AM68" s="71"/>
      <c r="AN68" s="71"/>
      <c r="AO68" s="71">
        <v>0.5</v>
      </c>
      <c r="AP68" s="71"/>
      <c r="AQ68" s="71"/>
      <c r="AR68" s="71">
        <v>2.8</v>
      </c>
      <c r="AS68" s="71"/>
      <c r="AT68" s="71"/>
      <c r="AU68" s="71">
        <v>4.5</v>
      </c>
      <c r="AV68" s="71"/>
      <c r="AW68" s="71">
        <v>2</v>
      </c>
      <c r="AX68" s="71">
        <v>3.9</v>
      </c>
      <c r="AY68" s="71"/>
      <c r="AZ68" s="71">
        <v>1</v>
      </c>
      <c r="BA68" s="120">
        <v>5.4</v>
      </c>
      <c r="BB68" s="71"/>
      <c r="BC68" s="71"/>
      <c r="BD68" s="71"/>
      <c r="BE68" s="73"/>
      <c r="BF68" s="71">
        <f>IF(COUNTA(A68)=1,IF(SUM(D68:BE68)=0,"ND",SUM(D68:BE68))," ")</f>
        <v>108.2</v>
      </c>
      <c r="BG68" s="71">
        <f>COUNTA(D68:BE68)</f>
        <v>17</v>
      </c>
      <c r="BH68" s="74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5">
        <v>166.89</v>
      </c>
      <c r="BT68" s="75">
        <v>884.81</v>
      </c>
      <c r="BU68" s="75">
        <f>+BT68-BS68</f>
        <v>717.92</v>
      </c>
      <c r="BV68" s="71">
        <v>2.7</v>
      </c>
      <c r="BW68" s="75">
        <v>982</v>
      </c>
      <c r="BX68" s="76">
        <v>7.02</v>
      </c>
    </row>
    <row r="69" spans="1:76" s="121" customFormat="1" ht="11.25">
      <c r="A69" s="68" t="s">
        <v>60</v>
      </c>
      <c r="B69" s="119">
        <v>36748</v>
      </c>
      <c r="C69" s="70" t="s">
        <v>155</v>
      </c>
      <c r="D69" s="71"/>
      <c r="E69" s="71"/>
      <c r="F69" s="71">
        <v>0.4</v>
      </c>
      <c r="G69" s="71"/>
      <c r="H69" s="71"/>
      <c r="I69" s="71"/>
      <c r="J69" s="71"/>
      <c r="K69" s="71"/>
      <c r="L69" s="71"/>
      <c r="M69" s="71">
        <v>3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>
        <v>5.9</v>
      </c>
      <c r="Z69" s="71">
        <v>17</v>
      </c>
      <c r="AA69" s="71">
        <v>0.3</v>
      </c>
      <c r="AB69" s="71">
        <v>0.5</v>
      </c>
      <c r="AC69" s="71">
        <v>6.9</v>
      </c>
      <c r="AD69" s="71">
        <v>0.6</v>
      </c>
      <c r="AE69" s="71">
        <v>18</v>
      </c>
      <c r="AF69" s="71">
        <v>1.2</v>
      </c>
      <c r="AG69" s="71"/>
      <c r="AH69" s="71"/>
      <c r="AI69" s="71"/>
      <c r="AJ69" s="71"/>
      <c r="AK69" s="71"/>
      <c r="AL69" s="71">
        <v>12</v>
      </c>
      <c r="AM69" s="71"/>
      <c r="AN69" s="71"/>
      <c r="AO69" s="71"/>
      <c r="AP69" s="71"/>
      <c r="AQ69" s="71"/>
      <c r="AR69" s="71">
        <v>3</v>
      </c>
      <c r="AS69" s="71"/>
      <c r="AT69" s="71"/>
      <c r="AU69" s="71">
        <v>2</v>
      </c>
      <c r="AV69" s="71"/>
      <c r="AW69" s="71">
        <v>2</v>
      </c>
      <c r="AX69" s="71">
        <v>2.5</v>
      </c>
      <c r="AY69" s="71"/>
      <c r="AZ69" s="71"/>
      <c r="BA69" s="120">
        <v>4.8</v>
      </c>
      <c r="BB69" s="71"/>
      <c r="BC69" s="71"/>
      <c r="BD69" s="71"/>
      <c r="BE69" s="73"/>
      <c r="BF69" s="71">
        <f>IF(COUNTA(A69)=1,IF(SUM(D69:BE69)=0,"ND",SUM(D69:BE69))," ")</f>
        <v>80.10000000000001</v>
      </c>
      <c r="BG69" s="71">
        <f>COUNTA(D69:BE69)</f>
        <v>16</v>
      </c>
      <c r="BH69" s="74" t="s">
        <v>156</v>
      </c>
      <c r="BI69" s="71">
        <v>0.24</v>
      </c>
      <c r="BJ69" s="71" t="s">
        <v>166</v>
      </c>
      <c r="BK69" s="71" t="s">
        <v>178</v>
      </c>
      <c r="BL69" s="71" t="s">
        <v>179</v>
      </c>
      <c r="BM69" s="71" t="s">
        <v>159</v>
      </c>
      <c r="BN69" s="71">
        <v>0.29</v>
      </c>
      <c r="BO69" s="71" t="s">
        <v>166</v>
      </c>
      <c r="BP69" s="120">
        <v>0.99</v>
      </c>
      <c r="BQ69" s="71" t="s">
        <v>157</v>
      </c>
      <c r="BR69" s="71" t="s">
        <v>161</v>
      </c>
      <c r="BS69" s="122">
        <v>167.45</v>
      </c>
      <c r="BT69" s="75">
        <v>884.81</v>
      </c>
      <c r="BU69" s="75">
        <f>+BT69-BS69</f>
        <v>717.3599999999999</v>
      </c>
      <c r="BV69" s="123">
        <v>1.2</v>
      </c>
      <c r="BW69" s="123">
        <v>632</v>
      </c>
      <c r="BX69" s="124">
        <v>6.54</v>
      </c>
    </row>
    <row r="70" spans="1:76" s="121" customFormat="1" ht="11.25">
      <c r="A70" s="68" t="s">
        <v>60</v>
      </c>
      <c r="B70" s="119">
        <v>36850</v>
      </c>
      <c r="C70" s="70" t="s">
        <v>155</v>
      </c>
      <c r="D70" s="71"/>
      <c r="E70" s="71"/>
      <c r="F70" s="71">
        <v>0.6</v>
      </c>
      <c r="G70" s="71"/>
      <c r="H70" s="71"/>
      <c r="I70" s="71"/>
      <c r="J70" s="71"/>
      <c r="K70" s="71"/>
      <c r="L70" s="71"/>
      <c r="M70" s="71">
        <v>2.5</v>
      </c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>
        <v>9.6</v>
      </c>
      <c r="Z70" s="71">
        <v>23</v>
      </c>
      <c r="AA70" s="71">
        <v>0.3</v>
      </c>
      <c r="AB70" s="71"/>
      <c r="AC70" s="71">
        <v>9</v>
      </c>
      <c r="AD70" s="71">
        <v>0.7</v>
      </c>
      <c r="AE70" s="71">
        <v>14</v>
      </c>
      <c r="AF70" s="71">
        <v>1.6</v>
      </c>
      <c r="AG70" s="71"/>
      <c r="AH70" s="71"/>
      <c r="AI70" s="71"/>
      <c r="AJ70" s="71"/>
      <c r="AK70" s="71"/>
      <c r="AL70" s="71">
        <v>8</v>
      </c>
      <c r="AM70" s="71"/>
      <c r="AN70" s="71"/>
      <c r="AO70" s="71"/>
      <c r="AP70" s="71"/>
      <c r="AQ70" s="71"/>
      <c r="AR70" s="71">
        <v>2.6</v>
      </c>
      <c r="AS70" s="71"/>
      <c r="AT70" s="71"/>
      <c r="AU70" s="71">
        <v>2.2</v>
      </c>
      <c r="AV70" s="71"/>
      <c r="AW70" s="71">
        <v>2.1</v>
      </c>
      <c r="AX70" s="71">
        <v>1.5</v>
      </c>
      <c r="AY70" s="71"/>
      <c r="AZ70" s="71">
        <v>0.7</v>
      </c>
      <c r="BA70" s="120">
        <v>4.3</v>
      </c>
      <c r="BB70" s="71"/>
      <c r="BC70" s="71"/>
      <c r="BD70" s="71"/>
      <c r="BE70" s="73"/>
      <c r="BF70" s="71">
        <f>IF(COUNTA(A70)=1,IF(SUM(D70:BE70)=0,"ND",SUM(D70:BE70))," ")</f>
        <v>82.7</v>
      </c>
      <c r="BG70" s="71">
        <f>COUNTA(D70:BE70)</f>
        <v>16</v>
      </c>
      <c r="BH70" s="74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122">
        <v>167.94</v>
      </c>
      <c r="BT70" s="75">
        <v>884.81</v>
      </c>
      <c r="BU70" s="75">
        <f>+BT70-BS70</f>
        <v>716.8699999999999</v>
      </c>
      <c r="BV70" s="123">
        <v>0.9</v>
      </c>
      <c r="BW70" s="123">
        <v>995</v>
      </c>
      <c r="BX70" s="124">
        <v>7.03</v>
      </c>
    </row>
    <row r="71" spans="1:76" ht="11.25">
      <c r="A71" s="68"/>
      <c r="B71" s="119"/>
      <c r="C71" s="7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120"/>
      <c r="BB71" s="71"/>
      <c r="BC71" s="71"/>
      <c r="BD71" s="71"/>
      <c r="BE71" s="73"/>
      <c r="BF71" s="71"/>
      <c r="BG71" s="71"/>
      <c r="BH71" s="74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5"/>
      <c r="BT71" s="75"/>
      <c r="BU71" s="75"/>
      <c r="BV71" s="71"/>
      <c r="BW71" s="75"/>
      <c r="BX71" s="76"/>
    </row>
    <row r="72" spans="1:76" s="121" customFormat="1" ht="11.25">
      <c r="A72" s="68" t="s">
        <v>167</v>
      </c>
      <c r="B72" s="125">
        <v>36607</v>
      </c>
      <c r="C72" s="70" t="s">
        <v>155</v>
      </c>
      <c r="D72" s="71"/>
      <c r="E72" s="71"/>
      <c r="F72" s="71">
        <v>0.2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>
        <v>2.9</v>
      </c>
      <c r="Z72" s="71">
        <v>2.2</v>
      </c>
      <c r="AA72" s="71"/>
      <c r="AB72" s="71"/>
      <c r="AC72" s="71">
        <v>1.2</v>
      </c>
      <c r="AD72" s="71"/>
      <c r="AE72" s="71">
        <v>3.1</v>
      </c>
      <c r="AF72" s="71"/>
      <c r="AG72" s="71"/>
      <c r="AH72" s="71"/>
      <c r="AI72" s="71"/>
      <c r="AJ72" s="71"/>
      <c r="AK72" s="71"/>
      <c r="AL72" s="71">
        <v>2.2</v>
      </c>
      <c r="AM72" s="71"/>
      <c r="AN72" s="71"/>
      <c r="AO72" s="71"/>
      <c r="AP72" s="71"/>
      <c r="AQ72" s="71"/>
      <c r="AR72" s="71">
        <v>0.3</v>
      </c>
      <c r="AS72" s="71"/>
      <c r="AT72" s="71"/>
      <c r="AU72" s="71"/>
      <c r="AV72" s="71"/>
      <c r="AW72" s="71">
        <v>0.3</v>
      </c>
      <c r="AX72" s="71"/>
      <c r="AY72" s="71"/>
      <c r="AZ72" s="71"/>
      <c r="BA72" s="120">
        <v>0.5</v>
      </c>
      <c r="BB72" s="71"/>
      <c r="BC72" s="71"/>
      <c r="BD72" s="71"/>
      <c r="BE72" s="73"/>
      <c r="BF72" s="71">
        <f>IF(COUNTA(A72)=1,IF(SUM(D72:BE72)=0,"ND",SUM(D72:BE72))," ")</f>
        <v>12.900000000000002</v>
      </c>
      <c r="BG72" s="71">
        <f>COUNTA(D72:BE72)</f>
        <v>9</v>
      </c>
      <c r="BH72" s="74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5">
        <v>165.77</v>
      </c>
      <c r="BT72" s="75"/>
      <c r="BU72" s="75"/>
      <c r="BV72" s="71">
        <v>0.2</v>
      </c>
      <c r="BW72" s="75">
        <v>754</v>
      </c>
      <c r="BX72" s="76">
        <v>7.27</v>
      </c>
    </row>
    <row r="73" spans="1:76" s="121" customFormat="1" ht="11.25">
      <c r="A73" s="68" t="s">
        <v>167</v>
      </c>
      <c r="B73" s="125">
        <v>36748</v>
      </c>
      <c r="C73" s="70" t="s">
        <v>155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>
        <v>1.2</v>
      </c>
      <c r="Z73" s="71">
        <v>1.2</v>
      </c>
      <c r="AA73" s="71"/>
      <c r="AB73" s="71"/>
      <c r="AC73" s="71">
        <v>0.6</v>
      </c>
      <c r="AD73" s="71"/>
      <c r="AE73" s="71">
        <v>2.4</v>
      </c>
      <c r="AF73" s="71"/>
      <c r="AG73" s="71"/>
      <c r="AH73" s="71"/>
      <c r="AI73" s="71"/>
      <c r="AJ73" s="71"/>
      <c r="AK73" s="71"/>
      <c r="AL73" s="71">
        <v>2</v>
      </c>
      <c r="AM73" s="71"/>
      <c r="AN73" s="71"/>
      <c r="AO73" s="71"/>
      <c r="AP73" s="71"/>
      <c r="AQ73" s="71"/>
      <c r="AR73" s="71">
        <v>0.3</v>
      </c>
      <c r="AS73" s="71"/>
      <c r="AT73" s="71"/>
      <c r="AU73" s="71"/>
      <c r="AV73" s="71"/>
      <c r="AW73" s="71">
        <v>0.3</v>
      </c>
      <c r="AX73" s="71"/>
      <c r="AY73" s="71"/>
      <c r="AZ73" s="71"/>
      <c r="BA73" s="71"/>
      <c r="BB73" s="71"/>
      <c r="BC73" s="71"/>
      <c r="BD73" s="71"/>
      <c r="BE73" s="73"/>
      <c r="BF73" s="71">
        <f>IF(COUNTA(A73)=1,IF(SUM(D73:BE73)=0,"ND",SUM(D73:BE73))," ")</f>
        <v>8</v>
      </c>
      <c r="BG73" s="71">
        <f>COUNTA(D73:BE73)</f>
        <v>7</v>
      </c>
      <c r="BH73" s="74" t="s">
        <v>156</v>
      </c>
      <c r="BI73" s="71">
        <v>0.21</v>
      </c>
      <c r="BJ73" s="71" t="s">
        <v>166</v>
      </c>
      <c r="BK73" s="71" t="s">
        <v>178</v>
      </c>
      <c r="BL73" s="71" t="s">
        <v>179</v>
      </c>
      <c r="BM73" s="71" t="s">
        <v>159</v>
      </c>
      <c r="BN73" s="71">
        <v>0.14</v>
      </c>
      <c r="BO73" s="71" t="s">
        <v>166</v>
      </c>
      <c r="BP73" s="120">
        <v>0.58</v>
      </c>
      <c r="BQ73" s="71" t="s">
        <v>157</v>
      </c>
      <c r="BR73" s="71" t="s">
        <v>161</v>
      </c>
      <c r="BS73" s="122">
        <v>166.56</v>
      </c>
      <c r="BT73" s="75"/>
      <c r="BU73" s="75"/>
      <c r="BV73" s="123">
        <v>0.7</v>
      </c>
      <c r="BW73" s="123">
        <v>694</v>
      </c>
      <c r="BX73" s="124">
        <v>6.75</v>
      </c>
    </row>
    <row r="74" spans="1:76" s="121" customFormat="1" ht="11.25">
      <c r="A74" s="68" t="s">
        <v>167</v>
      </c>
      <c r="B74" s="125">
        <v>36850</v>
      </c>
      <c r="C74" s="70" t="s">
        <v>155</v>
      </c>
      <c r="D74" s="71"/>
      <c r="E74" s="71"/>
      <c r="F74" s="71">
        <v>0.2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>
        <v>1.8</v>
      </c>
      <c r="Z74" s="71">
        <v>1.4</v>
      </c>
      <c r="AA74" s="71"/>
      <c r="AB74" s="71"/>
      <c r="AC74" s="71">
        <v>0.8</v>
      </c>
      <c r="AD74" s="71"/>
      <c r="AE74" s="71">
        <v>1.6</v>
      </c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>
        <v>0.3</v>
      </c>
      <c r="AS74" s="71"/>
      <c r="AT74" s="71"/>
      <c r="AU74" s="71"/>
      <c r="AV74" s="71"/>
      <c r="AW74" s="71">
        <v>0.3</v>
      </c>
      <c r="AX74" s="71"/>
      <c r="AY74" s="71"/>
      <c r="AZ74" s="71"/>
      <c r="BA74" s="71"/>
      <c r="BB74" s="71"/>
      <c r="BC74" s="71"/>
      <c r="BD74" s="71"/>
      <c r="BE74" s="73"/>
      <c r="BF74" s="71">
        <f>IF(COUNTA(A74)=1,IF(SUM(D74:BE74)=0,"ND",SUM(D74:BE74))," ")</f>
        <v>6.4</v>
      </c>
      <c r="BG74" s="71">
        <f>COUNTA(D74:BE74)</f>
        <v>7</v>
      </c>
      <c r="BH74" s="74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122">
        <v>166.65</v>
      </c>
      <c r="BT74" s="75"/>
      <c r="BU74" s="75"/>
      <c r="BV74" s="123">
        <v>0.4</v>
      </c>
      <c r="BW74" s="123">
        <v>739</v>
      </c>
      <c r="BX74" s="124">
        <v>7.29</v>
      </c>
    </row>
    <row r="75" spans="1:76" ht="11.25">
      <c r="A75" s="68"/>
      <c r="B75" s="125"/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3"/>
      <c r="BF75" s="71"/>
      <c r="BG75" s="71"/>
      <c r="BH75" s="74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5"/>
      <c r="BT75" s="75"/>
      <c r="BU75" s="75"/>
      <c r="BV75" s="71"/>
      <c r="BW75" s="75"/>
      <c r="BX75" s="76"/>
    </row>
    <row r="76" spans="1:76" s="121" customFormat="1" ht="11.25">
      <c r="A76" s="68" t="s">
        <v>168</v>
      </c>
      <c r="B76" s="119">
        <v>36607</v>
      </c>
      <c r="C76" s="70" t="s">
        <v>155</v>
      </c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>
        <v>0.6</v>
      </c>
      <c r="Z76" s="71">
        <v>3.8</v>
      </c>
      <c r="AA76" s="71"/>
      <c r="AB76" s="71"/>
      <c r="AC76" s="71">
        <v>0.9</v>
      </c>
      <c r="AD76" s="71"/>
      <c r="AE76" s="71">
        <v>1.9</v>
      </c>
      <c r="AF76" s="71">
        <v>0.2</v>
      </c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>
        <v>0.3</v>
      </c>
      <c r="AS76" s="71"/>
      <c r="AT76" s="71"/>
      <c r="AU76" s="71">
        <v>0.2</v>
      </c>
      <c r="AV76" s="71"/>
      <c r="AW76" s="71">
        <v>0.2</v>
      </c>
      <c r="AX76" s="71"/>
      <c r="AY76" s="71"/>
      <c r="AZ76" s="71"/>
      <c r="BA76" s="71"/>
      <c r="BB76" s="71"/>
      <c r="BC76" s="71"/>
      <c r="BD76" s="71"/>
      <c r="BE76" s="73"/>
      <c r="BF76" s="71">
        <f>IF(COUNTA(A76)=1,IF(SUM(D76:BE76)=0,"ND",SUM(D76:BE76))," ")</f>
        <v>8.1</v>
      </c>
      <c r="BG76" s="71">
        <f>COUNTA(D76:BE76)</f>
        <v>8</v>
      </c>
      <c r="BH76" s="74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5">
        <v>167.58</v>
      </c>
      <c r="BT76" s="75">
        <v>882.65</v>
      </c>
      <c r="BU76" s="75">
        <f>+BT76-BS76</f>
        <v>715.0699999999999</v>
      </c>
      <c r="BV76" s="71">
        <v>64.1</v>
      </c>
      <c r="BW76" s="75">
        <v>671</v>
      </c>
      <c r="BX76" s="76">
        <v>7.71</v>
      </c>
    </row>
    <row r="77" spans="1:76" s="121" customFormat="1" ht="11.25">
      <c r="A77" s="68" t="s">
        <v>168</v>
      </c>
      <c r="B77" s="119">
        <v>36749</v>
      </c>
      <c r="C77" s="70" t="s">
        <v>155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>
        <v>0.7</v>
      </c>
      <c r="Z77" s="71">
        <v>2.4</v>
      </c>
      <c r="AA77" s="71"/>
      <c r="AB77" s="71"/>
      <c r="AC77" s="71">
        <v>0.5</v>
      </c>
      <c r="AD77" s="71"/>
      <c r="AE77" s="71">
        <v>1.7</v>
      </c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>
        <v>0.5</v>
      </c>
      <c r="AS77" s="71"/>
      <c r="AT77" s="71"/>
      <c r="AU77" s="71"/>
      <c r="AV77" s="71"/>
      <c r="AW77" s="71">
        <v>0.3</v>
      </c>
      <c r="AX77" s="71"/>
      <c r="AY77" s="71"/>
      <c r="AZ77" s="71"/>
      <c r="BA77" s="71"/>
      <c r="BB77" s="71"/>
      <c r="BC77" s="71"/>
      <c r="BD77" s="71"/>
      <c r="BE77" s="73"/>
      <c r="BF77" s="71">
        <f>IF(COUNTA(A77)=1,IF(SUM(D77:BE77)=0,"ND",SUM(D77:BE77))," ")</f>
        <v>6.1</v>
      </c>
      <c r="BG77" s="71">
        <f>COUNTA(D77:BE77)</f>
        <v>6</v>
      </c>
      <c r="BH77" s="74">
        <v>0.64</v>
      </c>
      <c r="BI77" s="71">
        <v>0.22</v>
      </c>
      <c r="BJ77" s="120">
        <v>1.8</v>
      </c>
      <c r="BK77" s="71" t="s">
        <v>178</v>
      </c>
      <c r="BL77" s="71">
        <v>2.2</v>
      </c>
      <c r="BM77" s="71" t="s">
        <v>159</v>
      </c>
      <c r="BN77" s="71">
        <v>0.072</v>
      </c>
      <c r="BO77" s="71" t="s">
        <v>166</v>
      </c>
      <c r="BP77" s="71" t="s">
        <v>161</v>
      </c>
      <c r="BQ77" s="71" t="s">
        <v>157</v>
      </c>
      <c r="BR77" s="71" t="s">
        <v>161</v>
      </c>
      <c r="BS77" s="122">
        <v>167.2</v>
      </c>
      <c r="BT77" s="75">
        <v>882.65</v>
      </c>
      <c r="BU77" s="75">
        <f>+BT77-BS77</f>
        <v>715.45</v>
      </c>
      <c r="BV77" s="123">
        <v>45</v>
      </c>
      <c r="BW77" s="123">
        <v>863</v>
      </c>
      <c r="BX77" s="124">
        <v>7.35</v>
      </c>
    </row>
    <row r="78" spans="1:76" ht="11.25">
      <c r="A78" s="68"/>
      <c r="B78" s="119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3"/>
      <c r="BF78" s="71"/>
      <c r="BG78" s="71"/>
      <c r="BH78" s="74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5"/>
      <c r="BT78" s="75"/>
      <c r="BU78" s="75"/>
      <c r="BV78" s="71"/>
      <c r="BW78" s="75"/>
      <c r="BX78" s="76"/>
    </row>
    <row r="79" spans="1:76" s="121" customFormat="1" ht="11.25">
      <c r="A79" s="68" t="s">
        <v>61</v>
      </c>
      <c r="B79" s="119">
        <v>36607</v>
      </c>
      <c r="C79" s="70" t="s">
        <v>155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>
        <v>0.9</v>
      </c>
      <c r="Z79" s="71">
        <v>0.8</v>
      </c>
      <c r="AA79" s="71"/>
      <c r="AB79" s="71"/>
      <c r="AC79" s="71">
        <v>4.2</v>
      </c>
      <c r="AD79" s="71"/>
      <c r="AE79" s="71"/>
      <c r="AF79" s="71">
        <v>0.2</v>
      </c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120">
        <v>11</v>
      </c>
      <c r="AS79" s="71"/>
      <c r="AT79" s="71"/>
      <c r="AU79" s="71">
        <v>0.5</v>
      </c>
      <c r="AV79" s="71"/>
      <c r="AW79" s="71">
        <v>1.3</v>
      </c>
      <c r="AX79" s="71"/>
      <c r="AY79" s="71"/>
      <c r="AZ79" s="71"/>
      <c r="BA79" s="71"/>
      <c r="BB79" s="71"/>
      <c r="BC79" s="71"/>
      <c r="BD79" s="71"/>
      <c r="BE79" s="73"/>
      <c r="BF79" s="71">
        <f>IF(COUNTA(A79)=1,IF(SUM(D79:BE79)=0,"ND",SUM(D79:BE79))," ")</f>
        <v>18.900000000000002</v>
      </c>
      <c r="BG79" s="71">
        <f>COUNTA(D79:BE79)</f>
        <v>7</v>
      </c>
      <c r="BH79" s="74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5">
        <v>93.85</v>
      </c>
      <c r="BT79" s="75">
        <v>879.33</v>
      </c>
      <c r="BU79" s="75">
        <f>+BT79-BS79</f>
        <v>785.48</v>
      </c>
      <c r="BV79" s="71">
        <v>1</v>
      </c>
      <c r="BW79" s="75">
        <v>914</v>
      </c>
      <c r="BX79" s="76">
        <v>7.04</v>
      </c>
    </row>
    <row r="80" spans="1:76" s="121" customFormat="1" ht="11.25">
      <c r="A80" s="68" t="s">
        <v>61</v>
      </c>
      <c r="B80" s="119">
        <v>36749</v>
      </c>
      <c r="C80" s="70" t="s">
        <v>155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>
        <v>0.4</v>
      </c>
      <c r="AA80" s="71"/>
      <c r="AB80" s="71"/>
      <c r="AC80" s="71">
        <v>1.8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120">
        <v>10</v>
      </c>
      <c r="AS80" s="71"/>
      <c r="AT80" s="71"/>
      <c r="AU80" s="71">
        <v>0.2</v>
      </c>
      <c r="AV80" s="71"/>
      <c r="AW80" s="71">
        <v>1.1</v>
      </c>
      <c r="AX80" s="71"/>
      <c r="AY80" s="71"/>
      <c r="AZ80" s="71"/>
      <c r="BA80" s="71"/>
      <c r="BB80" s="71"/>
      <c r="BC80" s="71"/>
      <c r="BD80" s="71"/>
      <c r="BE80" s="73"/>
      <c r="BF80" s="71">
        <f>IF(COUNTA(A80)=1,IF(SUM(D80:BE80)=0,"ND",SUM(D80:BE80))," ")</f>
        <v>13.499999999999998</v>
      </c>
      <c r="BG80" s="71">
        <f>COUNTA(D80:BE80)</f>
        <v>5</v>
      </c>
      <c r="BH80" s="74">
        <v>20</v>
      </c>
      <c r="BI80" s="71" t="s">
        <v>157</v>
      </c>
      <c r="BJ80" s="71" t="s">
        <v>166</v>
      </c>
      <c r="BK80" s="71" t="s">
        <v>178</v>
      </c>
      <c r="BL80" s="71">
        <v>1.3</v>
      </c>
      <c r="BM80" s="71" t="s">
        <v>159</v>
      </c>
      <c r="BN80" s="71">
        <v>0.15</v>
      </c>
      <c r="BO80" s="71" t="s">
        <v>166</v>
      </c>
      <c r="BP80" s="71">
        <v>0.012</v>
      </c>
      <c r="BQ80" s="71" t="s">
        <v>157</v>
      </c>
      <c r="BR80" s="71" t="s">
        <v>161</v>
      </c>
      <c r="BS80" s="122">
        <v>94.6</v>
      </c>
      <c r="BT80" s="75">
        <v>879.33</v>
      </c>
      <c r="BU80" s="75">
        <f>+BT80-BS80</f>
        <v>784.73</v>
      </c>
      <c r="BV80" s="123">
        <v>6</v>
      </c>
      <c r="BW80" s="123">
        <v>912</v>
      </c>
      <c r="BX80" s="124">
        <v>6.87</v>
      </c>
    </row>
    <row r="81" spans="1:76" s="121" customFormat="1" ht="11.25">
      <c r="A81" s="68" t="s">
        <v>61</v>
      </c>
      <c r="B81" s="119">
        <v>36851</v>
      </c>
      <c r="C81" s="70" t="s">
        <v>155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>
        <v>0.6</v>
      </c>
      <c r="Z81" s="71">
        <v>0.6</v>
      </c>
      <c r="AA81" s="71"/>
      <c r="AB81" s="71"/>
      <c r="AC81" s="71">
        <v>2.2</v>
      </c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120">
        <v>8.5</v>
      </c>
      <c r="AS81" s="71"/>
      <c r="AT81" s="71"/>
      <c r="AU81" s="71">
        <v>0.3</v>
      </c>
      <c r="AV81" s="71"/>
      <c r="AW81" s="71">
        <v>1.1</v>
      </c>
      <c r="AX81" s="71"/>
      <c r="AY81" s="71"/>
      <c r="AZ81" s="71"/>
      <c r="BA81" s="71"/>
      <c r="BB81" s="71"/>
      <c r="BC81" s="71"/>
      <c r="BD81" s="71"/>
      <c r="BE81" s="73"/>
      <c r="BF81" s="71">
        <f>IF(COUNTA(A81)=1,IF(SUM(D81:BE81)=0,"ND",SUM(D81:BE81))," ")</f>
        <v>13.3</v>
      </c>
      <c r="BG81" s="71">
        <f>COUNTA(D81:BE81)</f>
        <v>6</v>
      </c>
      <c r="BH81" s="74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122">
        <v>95.49</v>
      </c>
      <c r="BT81" s="75">
        <v>879.33</v>
      </c>
      <c r="BU81" s="75">
        <f>+BT81-BS81</f>
        <v>783.84</v>
      </c>
      <c r="BV81" s="123">
        <v>3.3</v>
      </c>
      <c r="BW81" s="123">
        <v>889</v>
      </c>
      <c r="BX81" s="124">
        <v>7.25</v>
      </c>
    </row>
    <row r="82" spans="1:76" ht="11.25">
      <c r="A82" s="68"/>
      <c r="B82" s="119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120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3"/>
      <c r="BF82" s="71"/>
      <c r="BG82" s="71"/>
      <c r="BH82" s="74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5"/>
      <c r="BT82" s="75"/>
      <c r="BU82" s="75"/>
      <c r="BV82" s="71"/>
      <c r="BW82" s="75"/>
      <c r="BX82" s="76"/>
    </row>
    <row r="83" spans="1:76" s="121" customFormat="1" ht="11.25">
      <c r="A83" s="68" t="s">
        <v>169</v>
      </c>
      <c r="B83" s="125">
        <v>36607</v>
      </c>
      <c r="C83" s="70" t="s">
        <v>155</v>
      </c>
      <c r="D83" s="71"/>
      <c r="E83" s="71"/>
      <c r="F83" s="71">
        <v>0.9</v>
      </c>
      <c r="G83" s="71"/>
      <c r="H83" s="71"/>
      <c r="I83" s="71"/>
      <c r="J83" s="71"/>
      <c r="K83" s="71"/>
      <c r="L83" s="71"/>
      <c r="M83" s="71">
        <v>1.3</v>
      </c>
      <c r="N83" s="71"/>
      <c r="O83" s="71">
        <v>0.1</v>
      </c>
      <c r="P83" s="71"/>
      <c r="Q83" s="71"/>
      <c r="R83" s="71"/>
      <c r="S83" s="71"/>
      <c r="T83" s="71"/>
      <c r="U83" s="71"/>
      <c r="V83" s="71"/>
      <c r="W83" s="71"/>
      <c r="X83" s="71"/>
      <c r="Y83" s="71">
        <v>55</v>
      </c>
      <c r="Z83" s="71">
        <v>12</v>
      </c>
      <c r="AA83" s="71">
        <v>1</v>
      </c>
      <c r="AB83" s="71"/>
      <c r="AC83" s="71">
        <v>34</v>
      </c>
      <c r="AD83" s="71"/>
      <c r="AE83" s="71">
        <v>69</v>
      </c>
      <c r="AF83" s="71">
        <v>3.4</v>
      </c>
      <c r="AG83" s="71"/>
      <c r="AH83" s="71"/>
      <c r="AI83" s="71"/>
      <c r="AJ83" s="71"/>
      <c r="AK83" s="71"/>
      <c r="AL83" s="71">
        <v>21</v>
      </c>
      <c r="AM83" s="71"/>
      <c r="AN83" s="71"/>
      <c r="AO83" s="71"/>
      <c r="AP83" s="71"/>
      <c r="AQ83" s="71"/>
      <c r="AR83" s="120">
        <v>22</v>
      </c>
      <c r="AS83" s="71"/>
      <c r="AT83" s="71"/>
      <c r="AU83" s="71">
        <v>0.9</v>
      </c>
      <c r="AV83" s="71"/>
      <c r="AW83" s="71">
        <v>12</v>
      </c>
      <c r="AX83" s="71">
        <v>3.4</v>
      </c>
      <c r="AY83" s="71"/>
      <c r="AZ83" s="71">
        <v>0.5</v>
      </c>
      <c r="BA83" s="120">
        <v>13</v>
      </c>
      <c r="BB83" s="71"/>
      <c r="BC83" s="71"/>
      <c r="BD83" s="71"/>
      <c r="BE83" s="73"/>
      <c r="BF83" s="71">
        <f>IF(COUNTA(A83)=1,IF(SUM(D83:BE83)=0,"ND",SUM(D83:BE83))," ")</f>
        <v>249.50000000000003</v>
      </c>
      <c r="BG83" s="71">
        <f>COUNTA(D83:BE83)</f>
        <v>16</v>
      </c>
      <c r="BH83" s="74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5">
        <v>163.5</v>
      </c>
      <c r="BT83" s="75">
        <v>897.06</v>
      </c>
      <c r="BU83" s="75">
        <f>+BT83-BS83</f>
        <v>733.56</v>
      </c>
      <c r="BV83" s="71">
        <v>38.7</v>
      </c>
      <c r="BW83" s="75">
        <v>1376</v>
      </c>
      <c r="BX83" s="76">
        <v>6.86</v>
      </c>
    </row>
    <row r="84" spans="1:76" s="121" customFormat="1" ht="11.25">
      <c r="A84" s="68" t="s">
        <v>169</v>
      </c>
      <c r="B84" s="125">
        <v>36748</v>
      </c>
      <c r="C84" s="70" t="s">
        <v>155</v>
      </c>
      <c r="D84" s="71"/>
      <c r="E84" s="71"/>
      <c r="F84" s="71">
        <v>0.7</v>
      </c>
      <c r="G84" s="71"/>
      <c r="H84" s="71"/>
      <c r="I84" s="71"/>
      <c r="J84" s="71"/>
      <c r="K84" s="71"/>
      <c r="L84" s="71"/>
      <c r="M84" s="71">
        <v>1</v>
      </c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>
        <v>27</v>
      </c>
      <c r="Z84" s="71">
        <v>8.6</v>
      </c>
      <c r="AA84" s="71">
        <v>0.7</v>
      </c>
      <c r="AB84" s="71"/>
      <c r="AC84" s="71">
        <v>23</v>
      </c>
      <c r="AD84" s="71">
        <v>1.1</v>
      </c>
      <c r="AE84" s="71">
        <v>55</v>
      </c>
      <c r="AF84" s="71">
        <v>2.7</v>
      </c>
      <c r="AG84" s="71"/>
      <c r="AH84" s="71"/>
      <c r="AI84" s="71"/>
      <c r="AJ84" s="71"/>
      <c r="AK84" s="71"/>
      <c r="AL84" s="71">
        <v>27</v>
      </c>
      <c r="AM84" s="71"/>
      <c r="AN84" s="71"/>
      <c r="AO84" s="71"/>
      <c r="AP84" s="71"/>
      <c r="AQ84" s="71"/>
      <c r="AR84" s="120">
        <v>20</v>
      </c>
      <c r="AS84" s="71"/>
      <c r="AT84" s="71"/>
      <c r="AU84" s="71">
        <v>0.5</v>
      </c>
      <c r="AV84" s="71"/>
      <c r="AW84" s="71">
        <v>11</v>
      </c>
      <c r="AX84" s="71">
        <v>2.5</v>
      </c>
      <c r="AY84" s="71"/>
      <c r="AZ84" s="71">
        <v>0.7</v>
      </c>
      <c r="BA84" s="120">
        <v>9.9</v>
      </c>
      <c r="BB84" s="71"/>
      <c r="BC84" s="71"/>
      <c r="BD84" s="71"/>
      <c r="BE84" s="73"/>
      <c r="BF84" s="71">
        <f>IF(COUNTA(A84)=1,IF(SUM(D84:BE84)=0,"ND",SUM(D84:BE84))," ")</f>
        <v>191.4</v>
      </c>
      <c r="BG84" s="71">
        <f>COUNTA(D84:BE84)</f>
        <v>16</v>
      </c>
      <c r="BH84" s="74" t="s">
        <v>156</v>
      </c>
      <c r="BI84" s="71" t="s">
        <v>157</v>
      </c>
      <c r="BJ84" s="71" t="s">
        <v>166</v>
      </c>
      <c r="BK84" s="71" t="s">
        <v>178</v>
      </c>
      <c r="BL84" s="71" t="s">
        <v>179</v>
      </c>
      <c r="BM84" s="71" t="s">
        <v>159</v>
      </c>
      <c r="BN84" s="71">
        <v>12</v>
      </c>
      <c r="BO84" s="71" t="s">
        <v>166</v>
      </c>
      <c r="BP84" s="71">
        <v>0.069</v>
      </c>
      <c r="BQ84" s="71" t="s">
        <v>157</v>
      </c>
      <c r="BR84" s="71" t="s">
        <v>161</v>
      </c>
      <c r="BS84" s="122">
        <v>164.18</v>
      </c>
      <c r="BT84" s="75">
        <v>897.06</v>
      </c>
      <c r="BU84" s="75">
        <f>+BT84-BS84</f>
        <v>732.8799999999999</v>
      </c>
      <c r="BV84" s="123">
        <v>5</v>
      </c>
      <c r="BW84" s="123">
        <v>1089</v>
      </c>
      <c r="BX84" s="124">
        <v>7.07</v>
      </c>
    </row>
    <row r="85" spans="1:76" s="121" customFormat="1" ht="11.25">
      <c r="A85" s="68" t="s">
        <v>169</v>
      </c>
      <c r="B85" s="125">
        <v>36851</v>
      </c>
      <c r="C85" s="70" t="s">
        <v>155</v>
      </c>
      <c r="D85" s="71"/>
      <c r="E85" s="71"/>
      <c r="F85" s="71">
        <v>0.7</v>
      </c>
      <c r="G85" s="71"/>
      <c r="H85" s="71"/>
      <c r="I85" s="71"/>
      <c r="J85" s="71"/>
      <c r="K85" s="71"/>
      <c r="L85" s="71"/>
      <c r="M85" s="71">
        <v>0.7</v>
      </c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>
        <v>29</v>
      </c>
      <c r="Z85" s="71">
        <v>9.7</v>
      </c>
      <c r="AA85" s="71">
        <v>0.7</v>
      </c>
      <c r="AB85" s="71"/>
      <c r="AC85" s="71">
        <v>25</v>
      </c>
      <c r="AD85" s="71">
        <v>1</v>
      </c>
      <c r="AE85" s="71">
        <v>48</v>
      </c>
      <c r="AF85" s="71">
        <v>3</v>
      </c>
      <c r="AG85" s="71"/>
      <c r="AH85" s="71"/>
      <c r="AI85" s="71"/>
      <c r="AJ85" s="71"/>
      <c r="AK85" s="71"/>
      <c r="AL85" s="71">
        <v>18</v>
      </c>
      <c r="AM85" s="71"/>
      <c r="AN85" s="71"/>
      <c r="AO85" s="71"/>
      <c r="AP85" s="71"/>
      <c r="AQ85" s="71"/>
      <c r="AR85" s="120">
        <v>11</v>
      </c>
      <c r="AS85" s="71"/>
      <c r="AT85" s="71"/>
      <c r="AU85" s="71">
        <v>0.3</v>
      </c>
      <c r="AV85" s="71"/>
      <c r="AW85" s="71">
        <v>9.4</v>
      </c>
      <c r="AX85" s="71">
        <v>1</v>
      </c>
      <c r="AY85" s="71"/>
      <c r="AZ85" s="71">
        <v>0.2</v>
      </c>
      <c r="BA85" s="120">
        <v>7</v>
      </c>
      <c r="BB85" s="71"/>
      <c r="BC85" s="71"/>
      <c r="BD85" s="71"/>
      <c r="BE85" s="73"/>
      <c r="BF85" s="71">
        <f>IF(COUNTA(A85)=1,IF(SUM(D85:BE85)=0,"ND",SUM(D85:BE85))," ")</f>
        <v>164.70000000000002</v>
      </c>
      <c r="BG85" s="71">
        <f>COUNTA(D85:BE85)</f>
        <v>16</v>
      </c>
      <c r="BH85" s="74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122">
        <v>164.49</v>
      </c>
      <c r="BT85" s="75">
        <v>897.06</v>
      </c>
      <c r="BU85" s="75">
        <f>+BT85-BS85</f>
        <v>732.5699999999999</v>
      </c>
      <c r="BV85" s="123">
        <v>131</v>
      </c>
      <c r="BW85" s="123">
        <v>1090</v>
      </c>
      <c r="BX85" s="124">
        <v>7.07</v>
      </c>
    </row>
    <row r="86" spans="1:76" ht="11.25">
      <c r="A86" s="68"/>
      <c r="B86" s="125"/>
      <c r="C86" s="70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3"/>
      <c r="BF86" s="71"/>
      <c r="BG86" s="71"/>
      <c r="BH86" s="74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5"/>
      <c r="BT86" s="75"/>
      <c r="BU86" s="75"/>
      <c r="BV86" s="71"/>
      <c r="BW86" s="75"/>
      <c r="BX86" s="76"/>
    </row>
    <row r="87" spans="1:76" s="121" customFormat="1" ht="11.25">
      <c r="A87" s="68" t="s">
        <v>63</v>
      </c>
      <c r="B87" s="119">
        <v>36607</v>
      </c>
      <c r="C87" s="70" t="s">
        <v>155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3"/>
      <c r="BF87" s="71" t="str">
        <f>IF(COUNTA(A87)=1,IF(SUM(D87:BE87)=0,"ND",SUM(D87:BE87))," ")</f>
        <v>ND</v>
      </c>
      <c r="BG87" s="71">
        <f>COUNTA(D87:BE87)</f>
        <v>0</v>
      </c>
      <c r="BH87" s="74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5">
        <v>105.45</v>
      </c>
      <c r="BT87" s="75">
        <v>895.99</v>
      </c>
      <c r="BU87" s="75">
        <f>+BT87-BS87</f>
        <v>790.54</v>
      </c>
      <c r="BV87" s="71">
        <v>0.7</v>
      </c>
      <c r="BW87" s="75">
        <v>936</v>
      </c>
      <c r="BX87" s="76">
        <v>7.31</v>
      </c>
    </row>
    <row r="88" spans="1:76" s="121" customFormat="1" ht="11.25">
      <c r="A88" s="68" t="s">
        <v>63</v>
      </c>
      <c r="B88" s="119">
        <v>36748</v>
      </c>
      <c r="C88" s="70" t="s">
        <v>155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3"/>
      <c r="BF88" s="71" t="str">
        <f>IF(COUNTA(A88)=1,IF(SUM(D88:BE88)=0,"ND",SUM(D88:BE88))," ")</f>
        <v>ND</v>
      </c>
      <c r="BG88" s="71">
        <f>COUNTA(D88:BE88)</f>
        <v>0</v>
      </c>
      <c r="BH88" s="74">
        <v>3</v>
      </c>
      <c r="BI88" s="71" t="s">
        <v>157</v>
      </c>
      <c r="BJ88" s="71" t="s">
        <v>166</v>
      </c>
      <c r="BK88" s="71" t="s">
        <v>178</v>
      </c>
      <c r="BL88" s="71" t="s">
        <v>179</v>
      </c>
      <c r="BM88" s="71" t="s">
        <v>159</v>
      </c>
      <c r="BN88" s="71">
        <v>0.095</v>
      </c>
      <c r="BO88" s="71" t="s">
        <v>166</v>
      </c>
      <c r="BP88" s="71" t="s">
        <v>159</v>
      </c>
      <c r="BQ88" s="71" t="s">
        <v>157</v>
      </c>
      <c r="BR88" s="71" t="s">
        <v>161</v>
      </c>
      <c r="BS88" s="122">
        <v>105.84</v>
      </c>
      <c r="BT88" s="75">
        <v>895.99</v>
      </c>
      <c r="BU88" s="75">
        <f>+BT88-BS88</f>
        <v>790.15</v>
      </c>
      <c r="BV88" s="123">
        <v>1.01</v>
      </c>
      <c r="BW88" s="123">
        <v>752</v>
      </c>
      <c r="BX88" s="124">
        <v>6.65</v>
      </c>
    </row>
    <row r="89" spans="1:76" s="121" customFormat="1" ht="11.25">
      <c r="A89" s="68" t="s">
        <v>63</v>
      </c>
      <c r="B89" s="119">
        <v>36851</v>
      </c>
      <c r="C89" s="70" t="s">
        <v>155</v>
      </c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3"/>
      <c r="BF89" s="71" t="str">
        <f>IF(COUNTA(A89)=1,IF(SUM(D89:BE89)=0,"ND",SUM(D89:BE89))," ")</f>
        <v>ND</v>
      </c>
      <c r="BG89" s="71">
        <f>COUNTA(D89:BE89)</f>
        <v>0</v>
      </c>
      <c r="BH89" s="74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122">
        <v>105.94</v>
      </c>
      <c r="BT89" s="75">
        <v>895.99</v>
      </c>
      <c r="BU89" s="75">
        <f>+BT89-BS89</f>
        <v>790.05</v>
      </c>
      <c r="BV89" s="123">
        <v>2.1</v>
      </c>
      <c r="BW89" s="123">
        <v>777</v>
      </c>
      <c r="BX89" s="124">
        <v>7.33</v>
      </c>
    </row>
    <row r="90" spans="1:76" ht="11.25">
      <c r="A90" s="68"/>
      <c r="B90" s="119"/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3"/>
      <c r="BF90" s="71"/>
      <c r="BG90" s="71"/>
      <c r="BH90" s="74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5"/>
      <c r="BT90" s="75"/>
      <c r="BU90" s="75"/>
      <c r="BV90" s="71"/>
      <c r="BW90" s="75"/>
      <c r="BX90" s="76"/>
    </row>
    <row r="91" spans="1:76" s="121" customFormat="1" ht="11.25">
      <c r="A91" s="68" t="s">
        <v>170</v>
      </c>
      <c r="B91" s="119">
        <v>36607</v>
      </c>
      <c r="C91" s="70" t="s">
        <v>155</v>
      </c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3"/>
      <c r="BF91" s="71" t="str">
        <f>IF(COUNTA(A91)=1,IF(SUM(D91:BE91)=0,"ND",SUM(D91:BE91))," ")</f>
        <v>ND</v>
      </c>
      <c r="BG91" s="71">
        <f>COUNTA(D91:BE91)</f>
        <v>0</v>
      </c>
      <c r="BH91" s="74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5">
        <v>150.52</v>
      </c>
      <c r="BT91" s="75">
        <v>901.01</v>
      </c>
      <c r="BU91" s="75">
        <f>+BT91-BS91</f>
        <v>750.49</v>
      </c>
      <c r="BV91" s="71">
        <v>4.5</v>
      </c>
      <c r="BW91" s="75">
        <v>579</v>
      </c>
      <c r="BX91" s="76">
        <v>8.12</v>
      </c>
    </row>
    <row r="92" spans="1:76" s="121" customFormat="1" ht="11.25">
      <c r="A92" s="68" t="s">
        <v>170</v>
      </c>
      <c r="B92" s="119">
        <v>36748</v>
      </c>
      <c r="C92" s="70" t="s">
        <v>155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3"/>
      <c r="BF92" s="71" t="str">
        <f>IF(COUNTA(A92)=1,IF(SUM(D92:BE92)=0,"ND",SUM(D92:BE92))," ")</f>
        <v>ND</v>
      </c>
      <c r="BG92" s="71">
        <f>COUNTA(D92:BE92)</f>
        <v>0</v>
      </c>
      <c r="BH92" s="74" t="s">
        <v>156</v>
      </c>
      <c r="BI92" s="71">
        <v>0.3</v>
      </c>
      <c r="BJ92" s="120">
        <v>4.9</v>
      </c>
      <c r="BK92" s="71" t="s">
        <v>178</v>
      </c>
      <c r="BL92" s="71">
        <v>2.3</v>
      </c>
      <c r="BM92" s="71" t="s">
        <v>159</v>
      </c>
      <c r="BN92" s="71">
        <v>0.7</v>
      </c>
      <c r="BO92" s="71" t="s">
        <v>166</v>
      </c>
      <c r="BP92" s="71">
        <v>0.069</v>
      </c>
      <c r="BQ92" s="71" t="s">
        <v>157</v>
      </c>
      <c r="BR92" s="71" t="s">
        <v>161</v>
      </c>
      <c r="BS92" s="122">
        <v>152.7</v>
      </c>
      <c r="BT92" s="75">
        <v>901.01</v>
      </c>
      <c r="BU92" s="75">
        <f>+BT92-BS92</f>
        <v>748.31</v>
      </c>
      <c r="BV92" s="123">
        <v>2.1</v>
      </c>
      <c r="BW92" s="123">
        <v>500</v>
      </c>
      <c r="BX92" s="124">
        <v>8.41</v>
      </c>
    </row>
    <row r="93" spans="1:76" s="121" customFormat="1" ht="11.25">
      <c r="A93" s="68" t="s">
        <v>170</v>
      </c>
      <c r="B93" s="119">
        <v>36850</v>
      </c>
      <c r="C93" s="70" t="s">
        <v>155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>
        <v>0.2</v>
      </c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3"/>
      <c r="BF93" s="71">
        <f>IF(COUNTA(A93)=1,IF(SUM(D93:BE93)=0,"ND",SUM(D93:BE93))," ")</f>
        <v>0.2</v>
      </c>
      <c r="BG93" s="71">
        <f>COUNTA(D93:BE93)</f>
        <v>1</v>
      </c>
      <c r="BH93" s="74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122">
        <v>152.81</v>
      </c>
      <c r="BT93" s="75">
        <v>901.01</v>
      </c>
      <c r="BU93" s="75">
        <f>+BT93-BS93</f>
        <v>748.2</v>
      </c>
      <c r="BV93" s="123">
        <v>15.3</v>
      </c>
      <c r="BW93" s="123">
        <v>398</v>
      </c>
      <c r="BX93" s="124">
        <v>7.72</v>
      </c>
    </row>
    <row r="94" spans="1:76" ht="11.25">
      <c r="A94" s="68"/>
      <c r="B94" s="119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3"/>
      <c r="BF94" s="71"/>
      <c r="BG94" s="71"/>
      <c r="BH94" s="74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5"/>
      <c r="BT94" s="75"/>
      <c r="BU94" s="75"/>
      <c r="BV94" s="71"/>
      <c r="BW94" s="75"/>
      <c r="BX94" s="76"/>
    </row>
    <row r="95" spans="1:76" s="121" customFormat="1" ht="12">
      <c r="A95" s="68" t="s">
        <v>171</v>
      </c>
      <c r="B95" s="119">
        <v>36605</v>
      </c>
      <c r="C95" s="70" t="s">
        <v>155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126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3"/>
      <c r="BF95" s="71" t="str">
        <f>IF(COUNTA(A95)=1,IF(SUM(D95:BE95)=0,"ND",SUM(D95:BE95))," ")</f>
        <v>ND</v>
      </c>
      <c r="BG95" s="71">
        <f>COUNTA(D95:BE95)</f>
        <v>0</v>
      </c>
      <c r="BH95" s="74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5"/>
      <c r="BT95" s="75"/>
      <c r="BU95" s="75"/>
      <c r="BV95" s="71"/>
      <c r="BW95" s="75"/>
      <c r="BX95" s="76"/>
    </row>
    <row r="96" spans="1:76" s="121" customFormat="1" ht="12">
      <c r="A96" s="68" t="s">
        <v>171</v>
      </c>
      <c r="B96" s="119">
        <v>36749</v>
      </c>
      <c r="C96" s="70" t="s">
        <v>155</v>
      </c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126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3"/>
      <c r="BF96" s="71" t="str">
        <f>IF(COUNTA(A96)=1,IF(SUM(D96:BE96)=0,"ND",SUM(D96:BE96))," ")</f>
        <v>ND</v>
      </c>
      <c r="BG96" s="71">
        <f>COUNTA(D96:BE96)</f>
        <v>0</v>
      </c>
      <c r="BH96" s="74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5"/>
      <c r="BT96" s="75"/>
      <c r="BU96" s="75"/>
      <c r="BV96" s="71"/>
      <c r="BW96" s="75"/>
      <c r="BX96" s="76"/>
    </row>
    <row r="97" spans="1:76" s="121" customFormat="1" ht="12">
      <c r="A97" s="68" t="s">
        <v>171</v>
      </c>
      <c r="B97" s="119">
        <v>36850</v>
      </c>
      <c r="C97" s="70" t="s">
        <v>155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126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3"/>
      <c r="BF97" s="71" t="str">
        <f>IF(COUNTA(A97)=1,IF(SUM(D97:BE97)=0,"ND",SUM(D97:BE97))," ")</f>
        <v>ND</v>
      </c>
      <c r="BG97" s="71">
        <f>COUNTA(D97:BE97)</f>
        <v>0</v>
      </c>
      <c r="BH97" s="74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5"/>
      <c r="BT97" s="75"/>
      <c r="BU97" s="75"/>
      <c r="BV97" s="71"/>
      <c r="BW97" s="75"/>
      <c r="BX97" s="76"/>
    </row>
    <row r="98" spans="1:76" ht="12">
      <c r="A98" s="68"/>
      <c r="B98" s="119"/>
      <c r="C98" s="70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126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3"/>
      <c r="BF98" s="71"/>
      <c r="BG98" s="71"/>
      <c r="BH98" s="74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5"/>
      <c r="BT98" s="75"/>
      <c r="BU98" s="75"/>
      <c r="BV98" s="71"/>
      <c r="BW98" s="75"/>
      <c r="BX98" s="76"/>
    </row>
    <row r="99" spans="1:76" ht="12" thickBot="1">
      <c r="A99" s="127"/>
      <c r="B99" s="128"/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1"/>
      <c r="BF99" s="130"/>
      <c r="BG99" s="130"/>
      <c r="BH99" s="132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3"/>
      <c r="BT99" s="133"/>
      <c r="BU99" s="133"/>
      <c r="BV99" s="130"/>
      <c r="BW99" s="133"/>
      <c r="BX99" s="134"/>
    </row>
    <row r="100" spans="1:76" ht="11.25">
      <c r="A100" s="135" t="s">
        <v>172</v>
      </c>
      <c r="B100" s="136"/>
      <c r="C100" s="137"/>
      <c r="D100" s="62">
        <f aca="true" t="shared" si="0" ref="D100:BE100">(MAXA(D14:D99))</f>
        <v>0</v>
      </c>
      <c r="E100" s="62">
        <f t="shared" si="0"/>
        <v>0</v>
      </c>
      <c r="F100" s="62">
        <f t="shared" si="0"/>
        <v>0.9</v>
      </c>
      <c r="G100" s="62">
        <f t="shared" si="0"/>
        <v>0</v>
      </c>
      <c r="H100" s="62">
        <f t="shared" si="0"/>
        <v>0</v>
      </c>
      <c r="I100" s="62">
        <f t="shared" si="0"/>
        <v>0</v>
      </c>
      <c r="J100" s="62">
        <f t="shared" si="0"/>
        <v>0</v>
      </c>
      <c r="K100" s="62">
        <f t="shared" si="0"/>
        <v>1.2</v>
      </c>
      <c r="L100" s="62">
        <f t="shared" si="0"/>
        <v>0</v>
      </c>
      <c r="M100" s="62">
        <f t="shared" si="0"/>
        <v>3.9</v>
      </c>
      <c r="N100" s="62">
        <f t="shared" si="0"/>
        <v>0</v>
      </c>
      <c r="O100" s="62">
        <f t="shared" si="0"/>
        <v>0.1</v>
      </c>
      <c r="P100" s="62">
        <f t="shared" si="0"/>
        <v>0</v>
      </c>
      <c r="Q100" s="62">
        <f t="shared" si="0"/>
        <v>0</v>
      </c>
      <c r="R100" s="62">
        <f t="shared" si="0"/>
        <v>0</v>
      </c>
      <c r="S100" s="62">
        <f t="shared" si="0"/>
        <v>0</v>
      </c>
      <c r="T100" s="62">
        <f t="shared" si="0"/>
        <v>0</v>
      </c>
      <c r="U100" s="62">
        <f t="shared" si="0"/>
        <v>0</v>
      </c>
      <c r="V100" s="62">
        <f t="shared" si="0"/>
        <v>0.3</v>
      </c>
      <c r="W100" s="62">
        <f t="shared" si="0"/>
        <v>0</v>
      </c>
      <c r="X100" s="62">
        <f t="shared" si="0"/>
        <v>2.7</v>
      </c>
      <c r="Y100" s="62">
        <f t="shared" si="0"/>
        <v>55</v>
      </c>
      <c r="Z100" s="62">
        <f t="shared" si="0"/>
        <v>25</v>
      </c>
      <c r="AA100" s="62">
        <f t="shared" si="0"/>
        <v>1.1</v>
      </c>
      <c r="AB100" s="62">
        <f t="shared" si="0"/>
        <v>0.6</v>
      </c>
      <c r="AC100" s="62">
        <f t="shared" si="0"/>
        <v>34</v>
      </c>
      <c r="AD100" s="62">
        <f t="shared" si="0"/>
        <v>1.1</v>
      </c>
      <c r="AE100" s="62">
        <f t="shared" si="0"/>
        <v>69</v>
      </c>
      <c r="AF100" s="62">
        <f t="shared" si="0"/>
        <v>3.4</v>
      </c>
      <c r="AG100" s="62">
        <f t="shared" si="0"/>
        <v>0</v>
      </c>
      <c r="AH100" s="62">
        <f t="shared" si="0"/>
        <v>0</v>
      </c>
      <c r="AI100" s="62">
        <f t="shared" si="0"/>
        <v>0</v>
      </c>
      <c r="AJ100" s="62">
        <f t="shared" si="0"/>
        <v>0</v>
      </c>
      <c r="AK100" s="62">
        <f t="shared" si="0"/>
        <v>9.9</v>
      </c>
      <c r="AL100" s="62">
        <f t="shared" si="0"/>
        <v>27</v>
      </c>
      <c r="AM100" s="62">
        <f t="shared" si="0"/>
        <v>0</v>
      </c>
      <c r="AN100" s="62">
        <f t="shared" si="0"/>
        <v>0</v>
      </c>
      <c r="AO100" s="62">
        <f t="shared" si="0"/>
        <v>0.5</v>
      </c>
      <c r="AP100" s="62">
        <f t="shared" si="0"/>
        <v>0</v>
      </c>
      <c r="AQ100" s="62">
        <f t="shared" si="0"/>
        <v>0</v>
      </c>
      <c r="AR100" s="62">
        <f t="shared" si="0"/>
        <v>22</v>
      </c>
      <c r="AS100" s="62">
        <f t="shared" si="0"/>
        <v>28</v>
      </c>
      <c r="AT100" s="62">
        <f t="shared" si="0"/>
        <v>0.8</v>
      </c>
      <c r="AU100" s="62">
        <f t="shared" si="0"/>
        <v>4.5</v>
      </c>
      <c r="AV100" s="62">
        <f t="shared" si="0"/>
        <v>0</v>
      </c>
      <c r="AW100" s="62">
        <f t="shared" si="0"/>
        <v>12</v>
      </c>
      <c r="AX100" s="62">
        <f t="shared" si="0"/>
        <v>3.9</v>
      </c>
      <c r="AY100" s="62">
        <f t="shared" si="0"/>
        <v>0</v>
      </c>
      <c r="AZ100" s="62">
        <f t="shared" si="0"/>
        <v>1</v>
      </c>
      <c r="BA100" s="62">
        <f t="shared" si="0"/>
        <v>13</v>
      </c>
      <c r="BB100" s="62">
        <f t="shared" si="0"/>
        <v>5</v>
      </c>
      <c r="BC100" s="62">
        <f t="shared" si="0"/>
        <v>0</v>
      </c>
      <c r="BD100" s="62">
        <f t="shared" si="0"/>
        <v>0</v>
      </c>
      <c r="BE100" s="64">
        <f t="shared" si="0"/>
        <v>0</v>
      </c>
      <c r="BF100" s="138"/>
      <c r="BG100" s="138"/>
      <c r="BH100" s="65"/>
      <c r="BI100" s="62"/>
      <c r="BJ100" s="62">
        <f aca="true" t="shared" si="1" ref="BJ100:BR100">(MAXA(BJ14:BJ99))</f>
        <v>5.2</v>
      </c>
      <c r="BK100" s="62">
        <f t="shared" si="1"/>
        <v>0</v>
      </c>
      <c r="BL100" s="62">
        <f t="shared" si="1"/>
        <v>3.9</v>
      </c>
      <c r="BM100" s="62">
        <f t="shared" si="1"/>
        <v>13</v>
      </c>
      <c r="BN100" s="62">
        <f t="shared" si="1"/>
        <v>12</v>
      </c>
      <c r="BO100" s="62">
        <f t="shared" si="1"/>
        <v>0</v>
      </c>
      <c r="BP100" s="62">
        <f t="shared" si="1"/>
        <v>3.5</v>
      </c>
      <c r="BQ100" s="62">
        <f t="shared" si="1"/>
        <v>0.07</v>
      </c>
      <c r="BR100" s="62">
        <f t="shared" si="1"/>
        <v>0</v>
      </c>
      <c r="BS100" s="139"/>
      <c r="BT100" s="139"/>
      <c r="BU100" s="139"/>
      <c r="BV100" s="138"/>
      <c r="BW100" s="139"/>
      <c r="BX100" s="140"/>
    </row>
    <row r="101" spans="1:76" ht="11.25">
      <c r="A101" s="141"/>
      <c r="B101" s="119"/>
      <c r="C101" s="70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3"/>
      <c r="BF101" s="71"/>
      <c r="BG101" s="71"/>
      <c r="BH101" s="74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5"/>
      <c r="BT101" s="75"/>
      <c r="BU101" s="75"/>
      <c r="BV101" s="71"/>
      <c r="BW101" s="75"/>
      <c r="BX101" s="76"/>
    </row>
    <row r="102" spans="1:76" ht="11.25">
      <c r="A102" s="141" t="s">
        <v>173</v>
      </c>
      <c r="B102" s="119"/>
      <c r="C102" s="70"/>
      <c r="D102" s="72" t="str">
        <f aca="true" t="array" ref="D102">IF(COUNTA(D3)=1,SUM(IF(D$14:D$99&gt;D3,1,0))," ")</f>
        <v> </v>
      </c>
      <c r="E102" s="72">
        <f aca="true" t="array" ref="E102">IF(COUNTA(E3)=1,SUM(IF(E$14:E$99&gt;E3,1,0))," ")</f>
        <v>0</v>
      </c>
      <c r="F102" s="72">
        <f aca="true" t="array" ref="F102">IF(COUNTA(F3)=1,SUM(IF(F$14:F$99&gt;F3,1,0))," ")</f>
        <v>0</v>
      </c>
      <c r="G102" s="72" t="str">
        <f aca="true" t="array" ref="G102">IF(COUNTA(G3)=1,SUM(IF(G$14:G$99&gt;G3,1,0))," ")</f>
        <v> </v>
      </c>
      <c r="H102" s="72" t="str">
        <f aca="true" t="array" ref="H102">IF(COUNTA(H3)=1,SUM(IF(H$14:H$99&gt;H3,1,0))," ")</f>
        <v> </v>
      </c>
      <c r="I102" s="72" t="str">
        <f aca="true" t="array" ref="I102">IF(COUNTA(I3)=1,SUM(IF(I$14:I$99&gt;I3,1,0))," ")</f>
        <v> </v>
      </c>
      <c r="J102" s="72">
        <f aca="true" t="array" ref="J102">IF(COUNTA(J3)=1,SUM(IF(J$14:J$99&gt;J3,1,0))," ")</f>
        <v>0</v>
      </c>
      <c r="K102" s="72">
        <f aca="true" t="array" ref="K102">IF(COUNTA(K3)=1,SUM(IF(K$14:K$99&gt;K3,1,0))," ")</f>
        <v>0</v>
      </c>
      <c r="L102" s="72" t="str">
        <f aca="true" t="array" ref="L102">IF(COUNTA(L3)=1,SUM(IF(L$14:L$99&gt;L3,1,0))," ")</f>
        <v> </v>
      </c>
      <c r="M102" s="72" t="str">
        <f aca="true" t="array" ref="M102">IF(COUNTA(M3)=1,SUM(IF(M$14:M$99&gt;M3,1,0))," ")</f>
        <v> </v>
      </c>
      <c r="N102" s="72" t="str">
        <f aca="true" t="array" ref="N102">IF(COUNTA(N3)=1,SUM(IF(N$14:N$99&gt;N3,1,0))," ")</f>
        <v> </v>
      </c>
      <c r="O102" s="72">
        <f aca="true" t="array" ref="O102">IF(COUNTA(O3)=1,SUM(IF(O$14:O$99&gt;O3,1,0))," ")</f>
        <v>0</v>
      </c>
      <c r="P102" s="72" t="str">
        <f aca="true" t="array" ref="P102">IF(COUNTA(P3)=1,SUM(IF(P$14:P$99&gt;P3,1,0))," ")</f>
        <v> </v>
      </c>
      <c r="Q102" s="72" t="str">
        <f aca="true" t="array" ref="Q102">IF(COUNTA(Q3)=1,SUM(IF(Q$14:Q$99&gt;Q3,1,0))," ")</f>
        <v> </v>
      </c>
      <c r="R102" s="72">
        <f aca="true" t="array" ref="R102">IF(COUNTA(R3)=1,SUM(IF(R$14:R$99&gt;R3,1,0))," ")</f>
        <v>0</v>
      </c>
      <c r="S102" s="72" t="str">
        <f aca="true" t="array" ref="S102">IF(COUNTA(S3)=1,SUM(IF(S$14:S$99&gt;S3,1,0))," ")</f>
        <v> </v>
      </c>
      <c r="T102" s="72" t="str">
        <f aca="true" t="array" ref="T102">IF(COUNTA(T3)=1,SUM(IF(T$14:T$99&gt;T3,1,0))," ")</f>
        <v> </v>
      </c>
      <c r="U102" s="72" t="str">
        <f aca="true" t="array" ref="U102">IF(COUNTA(U3)=1,SUM(IF(U$14:U$99&gt;U3,1,0))," ")</f>
        <v> </v>
      </c>
      <c r="V102" s="72">
        <f aca="true" t="array" ref="V102">IF(COUNTA(V3)=1,SUM(IF(V$14:V$99&gt;V3,1,0))," ")</f>
        <v>0</v>
      </c>
      <c r="W102" s="72">
        <f aca="true" t="array" ref="W102">IF(COUNTA(W3)=1,SUM(IF(W$14:W$99&gt;W3,1,0))," ")</f>
        <v>0</v>
      </c>
      <c r="X102" s="72">
        <f aca="true" t="array" ref="X102">IF(COUNTA(X3)=1,SUM(IF(X$14:X$99&gt;X3,1,0))," ")</f>
        <v>0</v>
      </c>
      <c r="Y102" s="72" t="str">
        <f aca="true" t="array" ref="Y102">IF(COUNTA(Y3)=1,SUM(IF(Y$14:Y$99&gt;Y3,1,0))," ")</f>
        <v> </v>
      </c>
      <c r="Z102" s="72" t="str">
        <f aca="true" t="array" ref="Z102">IF(COUNTA(Z3)=1,SUM(IF(Z$14:Z$99&gt;Z3,1,0))," ")</f>
        <v> </v>
      </c>
      <c r="AA102" s="72">
        <f aca="true" t="array" ref="AA102">IF(COUNTA(AA3)=1,SUM(IF(AA$14:AA$99&gt;AA3,1,0))," ")</f>
        <v>2</v>
      </c>
      <c r="AB102" s="72">
        <f aca="true" t="array" ref="AB102">IF(COUNTA(AB3)=1,SUM(IF(AB$14:AB$99&gt;AB3,1,0))," ")</f>
        <v>0</v>
      </c>
      <c r="AC102" s="72">
        <f aca="true" t="array" ref="AC102">IF(COUNTA(AC3)=1,SUM(IF(AC$14:AC$99&gt;AC3,1,0))," ")</f>
        <v>3</v>
      </c>
      <c r="AD102" s="72">
        <f aca="true" t="array" ref="AD102">IF(COUNTA(AD3)=1,SUM(IF(AD$14:AD$99&gt;AD3,1,0))," ")</f>
        <v>0</v>
      </c>
      <c r="AE102" s="72" t="str">
        <f aca="true" t="array" ref="AE102">IF(COUNTA(AE3)=1,SUM(IF(AE$14:AE$99&gt;AE3,1,0))," ")</f>
        <v> </v>
      </c>
      <c r="AF102" s="72">
        <f aca="true" t="array" ref="AF102">IF(COUNTA(AF3)=1,SUM(IF(AF$14:AF$99&gt;AF3,1,0))," ")</f>
        <v>9</v>
      </c>
      <c r="AG102" s="72" t="str">
        <f aca="true" t="array" ref="AG102">IF(COUNTA(AG3)=1,SUM(IF(AG$14:AG$99&gt;AG3,1,0))," ")</f>
        <v> </v>
      </c>
      <c r="AH102" s="72" t="str">
        <f aca="true" t="array" ref="AH102">IF(COUNTA(AH3)=1,SUM(IF(AH$14:AH$99&gt;AH3,1,0))," ")</f>
        <v> </v>
      </c>
      <c r="AI102" s="72" t="str">
        <f aca="true" t="array" ref="AI102">IF(COUNTA(AI3)=1,SUM(IF(AI$14:AI$99&gt;AI3,1,0))," ")</f>
        <v> </v>
      </c>
      <c r="AJ102" s="72" t="str">
        <f aca="true" t="array" ref="AJ102">IF(COUNTA(AJ3)=1,SUM(IF(AJ$14:AJ$99&gt;AJ3,1,0))," ")</f>
        <v> </v>
      </c>
      <c r="AK102" s="72">
        <f aca="true" t="array" ref="AK102">IF(COUNTA(AK3)=1,SUM(IF(AK$14:AK$99&gt;AK3,1,0))," ")</f>
        <v>0</v>
      </c>
      <c r="AL102" s="72" t="str">
        <f aca="true" t="array" ref="AL102">IF(COUNTA(AL3)=1,SUM(IF(AL$14:AL$99&gt;AL3,1,0))," ")</f>
        <v> </v>
      </c>
      <c r="AM102" s="72">
        <f aca="true" t="array" ref="AM102">IF(COUNTA(AM3)=1,SUM(IF(AM$14:AM$99&gt;AM3,1,0))," ")</f>
        <v>0</v>
      </c>
      <c r="AN102" s="72" t="str">
        <f aca="true" t="array" ref="AN102">IF(COUNTA(AN3)=1,SUM(IF(AN$14:AN$99&gt;AN3,1,0))," ")</f>
        <v> </v>
      </c>
      <c r="AO102" s="72">
        <f aca="true" t="array" ref="AO102">IF(COUNTA(AO3)=1,SUM(IF(AO$14:AO$99&gt;AO3,1,0))," ")</f>
        <v>0</v>
      </c>
      <c r="AP102" s="72" t="str">
        <f aca="true" t="array" ref="AP102">IF(COUNTA(AP3)=1,SUM(IF(AP$14:AP$99&gt;AP3,1,0))," ")</f>
        <v> </v>
      </c>
      <c r="AQ102" s="72">
        <f aca="true" t="array" ref="AQ102">IF(COUNTA(AQ3)=1,SUM(IF(AQ$14:AQ$99&gt;AQ3,1,0))," ")</f>
        <v>0</v>
      </c>
      <c r="AR102" s="72">
        <f aca="true" t="array" ref="AR102">IF(COUNTA(AR3)=1,SUM(IF(AR$14:AR$99&gt;AR3,1,0))," ")</f>
        <v>17</v>
      </c>
      <c r="AS102" s="72" t="str">
        <f aca="true" t="array" ref="AS102">IF(COUNTA(AS3)=1,SUM(IF(AS$14:AS$99&gt;AS3,1,0))," ")</f>
        <v> </v>
      </c>
      <c r="AT102" s="72">
        <f aca="true" t="array" ref="AT102">IF(COUNTA(AT3)=1,SUM(IF(AT$14:AT$99&gt;AT3,1,0))," ")</f>
        <v>0</v>
      </c>
      <c r="AU102" s="72">
        <f aca="true" t="array" ref="AU102">IF(COUNTA(AU3)=1,SUM(IF(AU$14:AU$99&gt;AU3,1,0))," ")</f>
        <v>0</v>
      </c>
      <c r="AV102" s="72">
        <f aca="true" t="array" ref="AV102">IF(COUNTA(AV3)=1,SUM(IF(AV$14:AV$99&gt;AV3,1,0))," ")</f>
        <v>0</v>
      </c>
      <c r="AW102" s="72" t="str">
        <f aca="true" t="array" ref="AW102">IF(COUNTA(AW3)=1,SUM(IF(AW$14:AW$99&gt;AW3,1,0))," ")</f>
        <v> </v>
      </c>
      <c r="AX102" s="72" t="str">
        <f aca="true" t="array" ref="AX102">IF(COUNTA(AX3)=1,SUM(IF(AX$14:AX$99&gt;AX3,1,0))," ")</f>
        <v> </v>
      </c>
      <c r="AY102" s="72" t="str">
        <f aca="true" t="array" ref="AY102">IF(COUNTA(AY3)=1,SUM(IF(AY$14:AY$99&gt;AY3,1,0))," ")</f>
        <v> </v>
      </c>
      <c r="AZ102" s="72" t="str">
        <f aca="true" t="array" ref="AZ102">IF(COUNTA(AZ3)=1,SUM(IF(AZ$14:AZ$99&gt;AZ3,1,0))," ")</f>
        <v> </v>
      </c>
      <c r="BA102" s="72">
        <f aca="true" t="array" ref="BA102">IF(COUNTA(BA3)=1,SUM(IF(BA$14:BA$99&gt;BA3,1,0))," ")</f>
        <v>17</v>
      </c>
      <c r="BB102" s="72">
        <f aca="true" t="array" ref="BB102">IF(COUNTA(BB3)=1,SUM(IF(BB$14:BB$99&gt;BB3,1,0))," ")</f>
        <v>0</v>
      </c>
      <c r="BC102" s="72" t="str">
        <f aca="true" t="array" ref="BC102">IF(COUNTA(BC3)=1,SUM(IF(BC$14:BC$99&gt;BC3,1,0))," ")</f>
        <v> </v>
      </c>
      <c r="BD102" s="72" t="str">
        <f aca="true" t="array" ref="BD102">IF(COUNTA(BD3)=1,SUM(IF(BD$14:BD$99&gt;BD3,1,0))," ")</f>
        <v> </v>
      </c>
      <c r="BE102" s="142" t="str">
        <f aca="true" t="array" ref="BE102">IF(COUNTA(BE3)=1,SUM(IF(BE$14:BE$99&gt;BE3,1,0))," ")</f>
        <v> </v>
      </c>
      <c r="BF102" s="71"/>
      <c r="BG102" s="71"/>
      <c r="BH102" s="143"/>
      <c r="BI102" s="72"/>
      <c r="BJ102" s="72">
        <f aca="true" t="array" ref="BJ102">IF(COUNTA(BJ3)=1,SUM(IF(BJ$14:BJ$99&gt;BJ3,1,0))," ")</f>
        <v>13</v>
      </c>
      <c r="BK102" s="72">
        <f aca="true" t="array" ref="BK102">IF(COUNTA(BK3)=1,SUM(IF(BK$14:BK$99&gt;BK3,1,0))," ")</f>
        <v>20</v>
      </c>
      <c r="BL102" s="72">
        <f aca="true" t="array" ref="BL102">IF(COUNTA(BL3)=1,SUM(IF(BL$14:BL$99&gt;BL3,1,0))," ")</f>
        <v>12</v>
      </c>
      <c r="BM102" s="72">
        <f aca="true" t="array" ref="BM102">IF(COUNTA(BM3)=1,SUM(IF(BM$14:BM$99&gt;BM3,1,0))," ")</f>
        <v>18</v>
      </c>
      <c r="BN102" s="72" t="str">
        <f aca="true" t="array" ref="BN102">IF(COUNTA(BN3)=1,SUM(IF(BN$14:BN$99&gt;BN3,1,0))," ")</f>
        <v> </v>
      </c>
      <c r="BO102" s="72">
        <f aca="true" t="array" ref="BO102">IF(COUNTA(BO3)=1,SUM(IF(BO$14:BO$99&gt;BO3,1,0))," ")</f>
        <v>20</v>
      </c>
      <c r="BP102" s="72" t="str">
        <f aca="true" t="array" ref="BP102">IF(COUNTA(BP3)=1,SUM(IF(BP$14:BP$99&gt;BP3,1,0))," ")</f>
        <v> </v>
      </c>
      <c r="BQ102" s="72">
        <f aca="true" t="array" ref="BQ102">IF(COUNTA(BQ3)=1,SUM(IF(BQ$14:BQ$99&gt;BQ3,1,0))," ")</f>
        <v>18</v>
      </c>
      <c r="BR102" s="72" t="str">
        <f aca="true" t="array" ref="BR102">IF(COUNTA(BR3)=1,SUM(IF(BR$14:BR$99&gt;BR3,1,0))," ")</f>
        <v> </v>
      </c>
      <c r="BS102" s="75"/>
      <c r="BT102" s="75"/>
      <c r="BU102" s="75"/>
      <c r="BV102" s="71"/>
      <c r="BW102" s="75"/>
      <c r="BX102" s="76"/>
    </row>
    <row r="103" spans="1:76" ht="12.75">
      <c r="A103" s="144" t="s">
        <v>174</v>
      </c>
      <c r="B103" s="119"/>
      <c r="C103" s="70"/>
      <c r="D103" s="72">
        <f aca="true" t="array" ref="D103">IF(COUNTA(D4)=1,SUM(IF(D$14:D$99&gt;D4,1,0))," ")</f>
        <v>0</v>
      </c>
      <c r="E103" s="72">
        <f aca="true" t="array" ref="E103">IF(COUNTA(E4)=1,SUM(IF(E$14:E$99&gt;E4,1,0))," ")</f>
        <v>0</v>
      </c>
      <c r="F103" s="72">
        <f aca="true" t="array" ref="F103">IF(COUNTA(F4)=1,SUM(IF(F$14:F$99&gt;F4,1,0))," ")</f>
        <v>0</v>
      </c>
      <c r="G103" s="72">
        <f aca="true" t="array" ref="G103">IF(COUNTA(G4)=1,SUM(IF(G$14:G$99&gt;G4,1,0))," ")</f>
        <v>0</v>
      </c>
      <c r="H103" s="72">
        <f aca="true" t="array" ref="H103">IF(COUNTA(H4)=1,SUM(IF(H$14:H$99&gt;H4,1,0))," ")</f>
        <v>0</v>
      </c>
      <c r="I103" s="72">
        <f aca="true" t="array" ref="I103">IF(COUNTA(I4)=1,SUM(IF(I$14:I$99&gt;I4,1,0))," ")</f>
        <v>0</v>
      </c>
      <c r="J103" s="72">
        <f aca="true" t="array" ref="J103">IF(COUNTA(J4)=1,SUM(IF(J$14:J$99&gt;J4,1,0))," ")</f>
        <v>0</v>
      </c>
      <c r="K103" s="72">
        <f aca="true" t="array" ref="K103">IF(COUNTA(K4)=1,SUM(IF(K$14:K$99&gt;K4,1,0))," ")</f>
        <v>0</v>
      </c>
      <c r="L103" s="72">
        <f aca="true" t="array" ref="L103">IF(COUNTA(L4)=1,SUM(IF(L$14:L$99&gt;L4,1,0))," ")</f>
        <v>0</v>
      </c>
      <c r="M103" s="72" t="str">
        <f aca="true" t="array" ref="M103">IF(COUNTA(M4)=1,SUM(IF(M$14:M$99&gt;M4,1,0))," ")</f>
        <v> </v>
      </c>
      <c r="N103" s="72" t="str">
        <f aca="true" t="array" ref="N103">IF(COUNTA(N4)=1,SUM(IF(N$14:N$99&gt;N4,1,0))," ")</f>
        <v> </v>
      </c>
      <c r="O103" s="72">
        <f aca="true" t="array" ref="O103">IF(COUNTA(O4)=1,SUM(IF(O$14:O$99&gt;O4,1,0))," ")</f>
        <v>0</v>
      </c>
      <c r="P103" s="72" t="str">
        <f aca="true" t="array" ref="P103">IF(COUNTA(P4)=1,SUM(IF(P$14:P$99&gt;P4,1,0))," ")</f>
        <v> </v>
      </c>
      <c r="Q103" s="72">
        <f aca="true" t="array" ref="Q103">IF(COUNTA(Q4)=1,SUM(IF(Q$14:Q$99&gt;Q4,1,0))," ")</f>
        <v>0</v>
      </c>
      <c r="R103" s="72">
        <f aca="true" t="array" ref="R103">IF(COUNTA(R4)=1,SUM(IF(R$14:R$99&gt;R4,1,0))," ")</f>
        <v>0</v>
      </c>
      <c r="S103" s="72" t="str">
        <f aca="true" t="array" ref="S103">IF(COUNTA(S4)=1,SUM(IF(S$14:S$99&gt;S4,1,0))," ")</f>
        <v> </v>
      </c>
      <c r="T103" s="72" t="str">
        <f aca="true" t="array" ref="T103">IF(COUNTA(T4)=1,SUM(IF(T$14:T$99&gt;T4,1,0))," ")</f>
        <v> </v>
      </c>
      <c r="U103" s="72" t="str">
        <f aca="true" t="array" ref="U103">IF(COUNTA(U4)=1,SUM(IF(U$14:U$99&gt;U4,1,0))," ")</f>
        <v> </v>
      </c>
      <c r="V103" s="72">
        <f aca="true" t="array" ref="V103">IF(COUNTA(V4)=1,SUM(IF(V$14:V$99&gt;V4,1,0))," ")</f>
        <v>0</v>
      </c>
      <c r="W103" s="72">
        <f aca="true" t="array" ref="W103">IF(COUNTA(W4)=1,SUM(IF(W$14:W$99&gt;W4,1,0))," ")</f>
        <v>0</v>
      </c>
      <c r="X103" s="72">
        <f aca="true" t="array" ref="X103">IF(COUNTA(X4)=1,SUM(IF(X$14:X$99&gt;X4,1,0))," ")</f>
        <v>0</v>
      </c>
      <c r="Y103" s="72">
        <f aca="true" t="array" ref="Y103">IF(COUNTA(Y4)=1,SUM(IF(Y$14:Y$99&gt;Y4,1,0))," ")</f>
        <v>0</v>
      </c>
      <c r="Z103" s="72">
        <f aca="true" t="array" ref="Z103">IF(COUNTA(Z4)=1,SUM(IF(Z$14:Z$99&gt;Z4,1,0))," ")</f>
        <v>0</v>
      </c>
      <c r="AA103" s="72">
        <f aca="true" t="array" ref="AA103">IF(COUNTA(AA4)=1,SUM(IF(AA$14:AA$99&gt;AA4,1,0))," ")</f>
        <v>0</v>
      </c>
      <c r="AB103" s="72">
        <f aca="true" t="array" ref="AB103">IF(COUNTA(AB4)=1,SUM(IF(AB$14:AB$99&gt;AB4,1,0))," ")</f>
        <v>0</v>
      </c>
      <c r="AC103" s="72">
        <f aca="true" t="array" ref="AC103">IF(COUNTA(AC4)=1,SUM(IF(AC$14:AC$99&gt;AC4,1,0))," ")</f>
        <v>0</v>
      </c>
      <c r="AD103" s="72">
        <f aca="true" t="array" ref="AD103">IF(COUNTA(AD4)=1,SUM(IF(AD$14:AD$99&gt;AD4,1,0))," ")</f>
        <v>0</v>
      </c>
      <c r="AE103" s="72" t="str">
        <f aca="true" t="array" ref="AE103">IF(COUNTA(AE4)=1,SUM(IF(AE$14:AE$99&gt;AE4,1,0))," ")</f>
        <v> </v>
      </c>
      <c r="AF103" s="72">
        <f aca="true" t="array" ref="AF103">IF(COUNTA(AF4)=1,SUM(IF(AF$14:AF$99&gt;AF4,1,0))," ")</f>
        <v>0</v>
      </c>
      <c r="AG103" s="72" t="str">
        <f aca="true" t="array" ref="AG103">IF(COUNTA(AG4)=1,SUM(IF(AG$14:AG$99&gt;AG4,1,0))," ")</f>
        <v> </v>
      </c>
      <c r="AH103" s="72" t="str">
        <f aca="true" t="array" ref="AH103">IF(COUNTA(AH4)=1,SUM(IF(AH$14:AH$99&gt;AH4,1,0))," ")</f>
        <v> </v>
      </c>
      <c r="AI103" s="72">
        <f aca="true" t="array" ref="AI103">IF(COUNTA(AI4)=1,SUM(IF(AI$14:AI$99&gt;AI4,1,0))," ")</f>
        <v>0</v>
      </c>
      <c r="AJ103" s="72">
        <f aca="true" t="array" ref="AJ103">IF(COUNTA(AJ4)=1,SUM(IF(AJ$14:AJ$99&gt;AJ4,1,0))," ")</f>
        <v>0</v>
      </c>
      <c r="AK103" s="72">
        <f aca="true" t="array" ref="AK103">IF(COUNTA(AK4)=1,SUM(IF(AK$14:AK$99&gt;AK4,1,0))," ")</f>
        <v>0</v>
      </c>
      <c r="AL103" s="72">
        <f aca="true" t="array" ref="AL103">IF(COUNTA(AL4)=1,SUM(IF(AL$14:AL$99&gt;AL4,1,0))," ")</f>
        <v>0</v>
      </c>
      <c r="AM103" s="72">
        <f aca="true" t="array" ref="AM103">IF(COUNTA(AM4)=1,SUM(IF(AM$14:AM$99&gt;AM4,1,0))," ")</f>
        <v>0</v>
      </c>
      <c r="AN103" s="72">
        <f aca="true" t="array" ref="AN103">IF(COUNTA(AN4)=1,SUM(IF(AN$14:AN$99&gt;AN4,1,0))," ")</f>
        <v>0</v>
      </c>
      <c r="AO103" s="72">
        <f aca="true" t="array" ref="AO103">IF(COUNTA(AO4)=1,SUM(IF(AO$14:AO$99&gt;AO4,1,0))," ")</f>
        <v>0</v>
      </c>
      <c r="AP103" s="72">
        <f aca="true" t="array" ref="AP103">IF(COUNTA(AP4)=1,SUM(IF(AP$14:AP$99&gt;AP4,1,0))," ")</f>
        <v>0</v>
      </c>
      <c r="AQ103" s="72">
        <f aca="true" t="array" ref="AQ103">IF(COUNTA(AQ4)=1,SUM(IF(AQ$14:AQ$99&gt;AQ4,1,0))," ")</f>
        <v>0</v>
      </c>
      <c r="AR103" s="72">
        <f aca="true" t="array" ref="AR103">IF(COUNTA(AR4)=1,SUM(IF(AR$14:AR$99&gt;AR4,1,0))," ")</f>
        <v>6</v>
      </c>
      <c r="AS103" s="72">
        <f aca="true" t="array" ref="AS103">IF(COUNTA(AS4)=1,SUM(IF(AS$14:AS$99&gt;AS4,1,0))," ")</f>
        <v>0</v>
      </c>
      <c r="AT103" s="72">
        <f aca="true" t="array" ref="AT103">IF(COUNTA(AT4)=1,SUM(IF(AT$14:AT$99&gt;AT4,1,0))," ")</f>
        <v>0</v>
      </c>
      <c r="AU103" s="72">
        <f aca="true" t="array" ref="AU103">IF(COUNTA(AU4)=1,SUM(IF(AU$14:AU$99&gt;AU4,1,0))," ")</f>
        <v>0</v>
      </c>
      <c r="AV103" s="72">
        <f aca="true" t="array" ref="AV103">IF(COUNTA(AV4)=1,SUM(IF(AV$14:AV$99&gt;AV4,1,0))," ")</f>
        <v>0</v>
      </c>
      <c r="AW103" s="72">
        <f aca="true" t="array" ref="AW103">IF(COUNTA(AW4)=1,SUM(IF(AW$14:AW$99&gt;AW4,1,0))," ")</f>
        <v>0</v>
      </c>
      <c r="AX103" s="72">
        <f aca="true" t="array" ref="AX103">IF(COUNTA(AX4)=1,SUM(IF(AX$14:AX$99&gt;AX4,1,0))," ")</f>
        <v>0</v>
      </c>
      <c r="AY103" s="72">
        <f aca="true" t="array" ref="AY103">IF(COUNTA(AY4)=1,SUM(IF(AY$14:AY$99&gt;AY4,1,0))," ")</f>
        <v>0</v>
      </c>
      <c r="AZ103" s="72">
        <f aca="true" t="array" ref="AZ103">IF(COUNTA(AZ4)=1,SUM(IF(AZ$14:AZ$99&gt;AZ4,1,0))," ")</f>
        <v>0</v>
      </c>
      <c r="BA103" s="72">
        <f aca="true" t="array" ref="BA103">IF(COUNTA(BA4)=1,SUM(IF(BA$14:BA$99&gt;BA4,1,0))," ")</f>
        <v>17</v>
      </c>
      <c r="BB103" s="72">
        <f aca="true" t="array" ref="BB103">IF(COUNTA(BB4)=1,SUM(IF(BB$14:BB$99&gt;BB4,1,0))," ")</f>
        <v>0</v>
      </c>
      <c r="BC103" s="72" t="str">
        <f aca="true" t="array" ref="BC103">IF(COUNTA(BC4)=1,SUM(IF(BC$14:BC$99&gt;BC4,1,0))," ")</f>
        <v> </v>
      </c>
      <c r="BD103" s="72" t="str">
        <f aca="true" t="array" ref="BD103">IF(COUNTA(BD4)=1,SUM(IF(BD$14:BD$99&gt;BD4,1,0))," ")</f>
        <v> </v>
      </c>
      <c r="BE103" s="142" t="str">
        <f aca="true" t="array" ref="BE103">IF(COUNTA(BE4)=1,SUM(IF(BE$14:BE$99&gt;BE4,1,0))," ")</f>
        <v> </v>
      </c>
      <c r="BF103" s="71"/>
      <c r="BG103" s="71"/>
      <c r="BH103" s="143"/>
      <c r="BI103" s="72"/>
      <c r="BJ103" s="72">
        <f aca="true" t="array" ref="BJ103">IF(COUNTA(BJ4)=1,SUM(IF(BJ$14:BJ$99&gt;BJ4,1,0))," ")</f>
        <v>20</v>
      </c>
      <c r="BK103" s="72">
        <f aca="true" t="array" ref="BK103">IF(COUNTA(BK4)=1,SUM(IF(BK$14:BK$99&gt;BK4,1,0))," ")</f>
        <v>20</v>
      </c>
      <c r="BL103" s="72">
        <f aca="true" t="array" ref="BL103">IF(COUNTA(BL4)=1,SUM(IF(BL$14:BL$99&gt;BL4,1,0))," ")</f>
        <v>12</v>
      </c>
      <c r="BM103" s="72">
        <f aca="true" t="array" ref="BM103">IF(COUNTA(BM4)=1,SUM(IF(BM$14:BM$99&gt;BM4,1,0))," ")</f>
        <v>18</v>
      </c>
      <c r="BN103" s="72" t="str">
        <f aca="true" t="array" ref="BN103">IF(COUNTA(BN4)=1,SUM(IF(BN$14:BN$99&gt;BN4,1,0))," ")</f>
        <v> </v>
      </c>
      <c r="BO103" s="72">
        <f aca="true" t="array" ref="BO103">IF(COUNTA(BO4)=1,SUM(IF(BO$14:BO$99&gt;BO4,1,0))," ")</f>
        <v>20</v>
      </c>
      <c r="BP103" s="72">
        <f aca="true" t="array" ref="BP103">IF(COUNTA(BP4)=1,SUM(IF(BP$14:BP$99&gt;BP4,1,0))," ")</f>
        <v>10</v>
      </c>
      <c r="BQ103" s="72">
        <f aca="true" t="array" ref="BQ103">IF(COUNTA(BQ4)=1,SUM(IF(BQ$14:BQ$99&gt;BQ4,1,0))," ")</f>
        <v>18</v>
      </c>
      <c r="BR103" s="72">
        <f aca="true" t="array" ref="BR103">IF(COUNTA(BR4)=1,SUM(IF(BR$14:BR$99&gt;BR4,1,0))," ")</f>
        <v>20</v>
      </c>
      <c r="BS103" s="16"/>
      <c r="BT103" s="145">
        <f>(SUM(E104:BE104))</f>
        <v>23</v>
      </c>
      <c r="BU103" s="167" t="s">
        <v>175</v>
      </c>
      <c r="BV103" s="168"/>
      <c r="BW103" s="168"/>
      <c r="BX103" s="169"/>
    </row>
    <row r="104" spans="1:76" ht="13.5" thickBot="1">
      <c r="A104" s="146" t="s">
        <v>176</v>
      </c>
      <c r="B104" s="147"/>
      <c r="C104" s="113"/>
      <c r="D104" s="148">
        <f aca="true" t="array" ref="D104">IF(COUNTA(D5)=1,SUM(IF(D$14:D$99&gt;D5,1,0))," ")</f>
        <v>0</v>
      </c>
      <c r="E104" s="148" t="str">
        <f aca="true" t="array" ref="E104">IF(COUNTA(E5)=1,SUM(IF(E$14:E$99&gt;E5,1,0))," ")</f>
        <v> </v>
      </c>
      <c r="F104" s="148">
        <f aca="true" t="array" ref="F104">IF(COUNTA(F5)=1,SUM(IF(F$14:F$99&gt;F5,1,0))," ")</f>
        <v>0</v>
      </c>
      <c r="G104" s="148">
        <f aca="true" t="array" ref="G104">IF(COUNTA(G5)=1,SUM(IF(G$14:G$99&gt;G5,1,0))," ")</f>
        <v>0</v>
      </c>
      <c r="H104" s="148">
        <f aca="true" t="array" ref="H104">IF(COUNTA(H5)=1,SUM(IF(H$14:H$99&gt;H5,1,0))," ")</f>
        <v>0</v>
      </c>
      <c r="I104" s="148">
        <f aca="true" t="array" ref="I104">IF(COUNTA(I5)=1,SUM(IF(I$14:I$99&gt;I5,1,0))," ")</f>
        <v>0</v>
      </c>
      <c r="J104" s="148">
        <f aca="true" t="array" ref="J104">IF(COUNTA(J5)=1,SUM(IF(J$14:J$99&gt;J5,1,0))," ")</f>
        <v>0</v>
      </c>
      <c r="K104" s="148">
        <f aca="true" t="array" ref="K104">IF(COUNTA(K5)=1,SUM(IF(K$14:K$99&gt;K5,1,0))," ")</f>
        <v>0</v>
      </c>
      <c r="L104" s="148" t="str">
        <f aca="true" t="array" ref="L104">IF(COUNTA(L5)=1,SUM(IF(L$14:L$99&gt;L5,1,0))," ")</f>
        <v> </v>
      </c>
      <c r="M104" s="148" t="str">
        <f aca="true" t="array" ref="M104">IF(COUNTA(M5)=1,SUM(IF(M$14:M$99&gt;M5,1,0))," ")</f>
        <v> </v>
      </c>
      <c r="N104" s="148" t="str">
        <f aca="true" t="array" ref="N104">IF(COUNTA(N5)=1,SUM(IF(N$14:N$99&gt;N5,1,0))," ")</f>
        <v> </v>
      </c>
      <c r="O104" s="148">
        <f aca="true" t="array" ref="O104">IF(COUNTA(O5)=1,SUM(IF(O$14:O$99&gt;O5,1,0))," ")</f>
        <v>0</v>
      </c>
      <c r="P104" s="148" t="str">
        <f aca="true" t="array" ref="P104">IF(COUNTA(P5)=1,SUM(IF(P$14:P$99&gt;P5,1,0))," ")</f>
        <v> </v>
      </c>
      <c r="Q104" s="148">
        <f aca="true" t="array" ref="Q104">IF(COUNTA(Q5)=1,SUM(IF(Q$14:Q$99&gt;Q5,1,0))," ")</f>
        <v>0</v>
      </c>
      <c r="R104" s="148">
        <f aca="true" t="array" ref="R104">IF(COUNTA(R5)=1,SUM(IF(R$14:R$99&gt;R5,1,0))," ")</f>
        <v>0</v>
      </c>
      <c r="S104" s="148" t="str">
        <f aca="true" t="array" ref="S104">IF(COUNTA(S5)=1,SUM(IF(S$14:S$99&gt;S5,1,0))," ")</f>
        <v> </v>
      </c>
      <c r="T104" s="148" t="str">
        <f aca="true" t="array" ref="T104">IF(COUNTA(T5)=1,SUM(IF(T$14:T$99&gt;T5,1,0))," ")</f>
        <v> </v>
      </c>
      <c r="U104" s="148" t="str">
        <f aca="true" t="array" ref="U104">IF(COUNTA(U5)=1,SUM(IF(U$14:U$99&gt;U5,1,0))," ")</f>
        <v> </v>
      </c>
      <c r="V104" s="148">
        <f aca="true" t="array" ref="V104">IF(COUNTA(V5)=1,SUM(IF(V$14:V$99&gt;V5,1,0))," ")</f>
        <v>0</v>
      </c>
      <c r="W104" s="148" t="str">
        <f aca="true" t="array" ref="W104">IF(COUNTA(W5)=1,SUM(IF(W$14:W$99&gt;W5,1,0))," ")</f>
        <v> </v>
      </c>
      <c r="X104" s="148" t="str">
        <f aca="true" t="array" ref="X104">IF(COUNTA(X5)=1,SUM(IF(X$14:X$99&gt;X5,1,0))," ")</f>
        <v> </v>
      </c>
      <c r="Y104" s="148">
        <f aca="true" t="array" ref="Y104">IF(COUNTA(Y5)=1,SUM(IF(Y$14:Y$99&gt;Y5,1,0))," ")</f>
        <v>0</v>
      </c>
      <c r="Z104" s="148" t="str">
        <f aca="true" t="array" ref="Z104">IF(COUNTA(Z5)=1,SUM(IF(Z$14:Z$99&gt;Z5,1,0))," ")</f>
        <v> </v>
      </c>
      <c r="AA104" s="148">
        <f aca="true" t="array" ref="AA104">IF(COUNTA(AA5)=1,SUM(IF(AA$14:AA$99&gt;AA5,1,0))," ")</f>
        <v>0</v>
      </c>
      <c r="AB104" s="148">
        <f aca="true" t="array" ref="AB104">IF(COUNTA(AB5)=1,SUM(IF(AB$14:AB$99&gt;AB5,1,0))," ")</f>
        <v>0</v>
      </c>
      <c r="AC104" s="148" t="str">
        <f aca="true" t="array" ref="AC104">IF(COUNTA(AC5)=1,SUM(IF(AC$14:AC$99&gt;AC5,1,0))," ")</f>
        <v> </v>
      </c>
      <c r="AD104" s="148">
        <f aca="true" t="array" ref="AD104">IF(COUNTA(AD5)=1,SUM(IF(AD$14:AD$99&gt;AD5,1,0))," ")</f>
        <v>0</v>
      </c>
      <c r="AE104" s="148" t="str">
        <f aca="true" t="array" ref="AE104">IF(COUNTA(AE5)=1,SUM(IF(AE$14:AE$99&gt;AE5,1,0))," ")</f>
        <v> </v>
      </c>
      <c r="AF104" s="148" t="str">
        <f aca="true" t="array" ref="AF104">IF(COUNTA(AF5)=1,SUM(IF(AF$14:AF$99&gt;AF5,1,0))," ")</f>
        <v> </v>
      </c>
      <c r="AG104" s="148" t="str">
        <f aca="true" t="array" ref="AG104">IF(COUNTA(AG5)=1,SUM(IF(AG$14:AG$99&gt;AG5,1,0))," ")</f>
        <v> </v>
      </c>
      <c r="AH104" s="148" t="str">
        <f aca="true" t="array" ref="AH104">IF(COUNTA(AH5)=1,SUM(IF(AH$14:AH$99&gt;AH5,1,0))," ")</f>
        <v> </v>
      </c>
      <c r="AI104" s="148" t="str">
        <f aca="true" t="array" ref="AI104">IF(COUNTA(AI5)=1,SUM(IF(AI$14:AI$99&gt;AI5,1,0))," ")</f>
        <v> </v>
      </c>
      <c r="AJ104" s="148" t="str">
        <f aca="true" t="array" ref="AJ104">IF(COUNTA(AJ5)=1,SUM(IF(AJ$14:AJ$99&gt;AJ5,1,0))," ")</f>
        <v> </v>
      </c>
      <c r="AK104" s="148">
        <f aca="true" t="array" ref="AK104">IF(COUNTA(AK5)=1,SUM(IF(AK$14:AK$99&gt;AK5,1,0))," ")</f>
        <v>0</v>
      </c>
      <c r="AL104" s="148">
        <f aca="true" t="array" ref="AL104">IF(COUNTA(AL5)=1,SUM(IF(AL$14:AL$99&gt;AL5,1,0))," ")</f>
        <v>0</v>
      </c>
      <c r="AM104" s="148" t="str">
        <f aca="true" t="array" ref="AM104">IF(COUNTA(AM5)=1,SUM(IF(AM$14:AM$99&gt;AM5,1,0))," ")</f>
        <v> </v>
      </c>
      <c r="AN104" s="148" t="str">
        <f aca="true" t="array" ref="AN104">IF(COUNTA(AN5)=1,SUM(IF(AN$14:AN$99&gt;AN5,1,0))," ")</f>
        <v> </v>
      </c>
      <c r="AO104" s="148">
        <f aca="true" t="array" ref="AO104">IF(COUNTA(AO5)=1,SUM(IF(AO$14:AO$99&gt;AO5,1,0))," ")</f>
        <v>0</v>
      </c>
      <c r="AP104" s="148">
        <f aca="true" t="array" ref="AP104">IF(COUNTA(AP5)=1,SUM(IF(AP$14:AP$99&gt;AP5,1,0))," ")</f>
        <v>0</v>
      </c>
      <c r="AQ104" s="148">
        <f aca="true" t="array" ref="AQ104">IF(COUNTA(AQ5)=1,SUM(IF(AQ$14:AQ$99&gt;AQ5,1,0))," ")</f>
        <v>0</v>
      </c>
      <c r="AR104" s="148">
        <f aca="true" t="array" ref="AR104">IF(COUNTA(AR5)=1,SUM(IF(AR$14:AR$99&gt;AR5,1,0))," ")</f>
        <v>6</v>
      </c>
      <c r="AS104" s="148" t="str">
        <f aca="true" t="array" ref="AS104">IF(COUNTA(AS5)=1,SUM(IF(AS$14:AS$99&gt;AS5,1,0))," ")</f>
        <v> </v>
      </c>
      <c r="AT104" s="148">
        <f aca="true" t="array" ref="AT104">IF(COUNTA(AT5)=1,SUM(IF(AT$14:AT$99&gt;AT5,1,0))," ")</f>
        <v>0</v>
      </c>
      <c r="AU104" s="148" t="str">
        <f aca="true" t="array" ref="AU104">IF(COUNTA(AU5)=1,SUM(IF(AU$14:AU$99&gt;AU5,1,0))," ")</f>
        <v> </v>
      </c>
      <c r="AV104" s="148">
        <f aca="true" t="array" ref="AV104">IF(COUNTA(AV5)=1,SUM(IF(AV$14:AV$99&gt;AV5,1,0))," ")</f>
        <v>0</v>
      </c>
      <c r="AW104" s="148" t="str">
        <f aca="true" t="array" ref="AW104">IF(COUNTA(AW5)=1,SUM(IF(AW$14:AW$99&gt;AW5,1,0))," ")</f>
        <v> </v>
      </c>
      <c r="AX104" s="148">
        <f aca="true" t="array" ref="AX104">IF(COUNTA(AX5)=1,SUM(IF(AX$14:AX$99&gt;AX5,1,0))," ")</f>
        <v>0</v>
      </c>
      <c r="AY104" s="148">
        <f aca="true" t="array" ref="AY104">IF(COUNTA(AY5)=1,SUM(IF(AY$14:AY$99&gt;AY5,1,0))," ")</f>
        <v>0</v>
      </c>
      <c r="AZ104" s="148">
        <f aca="true" t="array" ref="AZ104">IF(COUNTA(AZ5)=1,SUM(IF(AZ$14:AZ$99&gt;AZ5,1,0))," ")</f>
        <v>0</v>
      </c>
      <c r="BA104" s="148">
        <f aca="true" t="array" ref="BA104">IF(COUNTA(BA5)=1,SUM(IF(BA$14:BA$99&gt;BA5,1,0))," ")</f>
        <v>17</v>
      </c>
      <c r="BB104" s="148">
        <f aca="true" t="array" ref="BB104">IF(COUNTA(BB5)=1,SUM(IF(BB$14:BB$99&gt;BB5,1,0))," ")</f>
        <v>0</v>
      </c>
      <c r="BC104" s="148" t="str">
        <f aca="true" t="array" ref="BC104">IF(COUNTA(BC5)=1,SUM(IF(BC$14:BC$99&gt;BC5,1,0))," ")</f>
        <v> </v>
      </c>
      <c r="BD104" s="148" t="str">
        <f aca="true" t="array" ref="BD104">IF(COUNTA(BD5)=1,SUM(IF(BD$14:BD$99&gt;BD5,1,0))," ")</f>
        <v> </v>
      </c>
      <c r="BE104" s="149" t="str">
        <f aca="true" t="array" ref="BE104">IF(COUNTA(BE5)=1,SUM(IF(BE$14:BE$99&gt;BE5,1,0))," ")</f>
        <v> </v>
      </c>
      <c r="BF104" s="114"/>
      <c r="BG104" s="114"/>
      <c r="BH104" s="150"/>
      <c r="BI104" s="148"/>
      <c r="BJ104" s="148" t="str">
        <f aca="true" t="array" ref="BJ104">IF(COUNTA(BJ5)=1,SUM(IF(BJ$14:BJ$99&gt;BJ5,1,0))," ")</f>
        <v> </v>
      </c>
      <c r="BK104" s="148">
        <f aca="true" t="array" ref="BK104">IF(COUNTA(BK5)=1,SUM(IF(BK$14:BK$99&gt;BK5,1,0))," ")</f>
        <v>20</v>
      </c>
      <c r="BL104" s="148">
        <f aca="true" t="array" ref="BL104">IF(COUNTA(BL5)=1,SUM(IF(BL$14:BL$99&gt;BL5,1,0))," ")</f>
        <v>12</v>
      </c>
      <c r="BM104" s="148" t="str">
        <f aca="true" t="array" ref="BM104">IF(COUNTA(BM5)=1,SUM(IF(BM$14:BM$99&gt;BM5,1,0))," ")</f>
        <v> </v>
      </c>
      <c r="BN104" s="148" t="str">
        <f aca="true" t="array" ref="BN104">IF(COUNTA(BN5)=1,SUM(IF(BN$14:BN$99&gt;BN5,1,0))," ")</f>
        <v> </v>
      </c>
      <c r="BO104" s="148" t="str">
        <f aca="true" t="array" ref="BO104">IF(COUNTA(BO5)=1,SUM(IF(BO$14:BO$99&gt;BO5,1,0))," ")</f>
        <v> </v>
      </c>
      <c r="BP104" s="148">
        <f aca="true" t="array" ref="BP104">IF(COUNTA(BP5)=1,SUM(IF(BP$14:BP$99&gt;BP5,1,0))," ")</f>
        <v>4</v>
      </c>
      <c r="BQ104" s="148" t="str">
        <f aca="true" t="array" ref="BQ104">IF(COUNTA(BQ5)=1,SUM(IF(BQ$14:BQ$99&gt;BQ5,1,0))," ")</f>
        <v> </v>
      </c>
      <c r="BR104" s="148" t="str">
        <f aca="true" t="array" ref="BR104">IF(COUNTA(BR5)=1,SUM(IF(BR$14:BR$99&gt;BR5,1,0))," ")</f>
        <v> </v>
      </c>
      <c r="BS104" s="20"/>
      <c r="BT104" s="82">
        <f>(SUM(BJ104:BR104))</f>
        <v>36</v>
      </c>
      <c r="BU104" s="170" t="s">
        <v>177</v>
      </c>
      <c r="BV104" s="171"/>
      <c r="BW104" s="171"/>
      <c r="BX104" s="172"/>
    </row>
    <row r="105" ht="11.25">
      <c r="B105" s="152"/>
    </row>
    <row r="106" ht="11.25">
      <c r="B106" s="152"/>
    </row>
    <row r="107" ht="11.25">
      <c r="B107" s="152"/>
    </row>
    <row r="108" ht="11.25">
      <c r="B108" s="152"/>
    </row>
    <row r="109" ht="11.25">
      <c r="B109" s="152"/>
    </row>
    <row r="110" ht="11.25">
      <c r="B110" s="152"/>
    </row>
    <row r="111" ht="11.25">
      <c r="B111" s="152"/>
    </row>
  </sheetData>
  <mergeCells count="3">
    <mergeCell ref="A1:B1"/>
    <mergeCell ref="BU103:BX103"/>
    <mergeCell ref="BU104:BX104"/>
  </mergeCells>
  <printOptions/>
  <pageMargins left="0.48" right="0.49" top="1" bottom="1" header="0.5" footer="0.5"/>
  <pageSetup fitToHeight="2" fitToWidth="4" horizontalDpi="300" verticalDpi="300" orientation="landscape" pageOrder="overThenDown" scale="56" r:id="rId2"/>
  <headerFooter alignWithMargins="0">
    <oddHeader>&amp;LTable 4:  2000 Groundwater Quality data and Elevations at Flying Cloud Sanitary Landfill, SW-14</oddHead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16" sqref="C16"/>
    </sheetView>
  </sheetViews>
  <sheetFormatPr defaultColWidth="9.140625" defaultRowHeight="12.75"/>
  <cols>
    <col min="1" max="2" width="9.140625" style="164" customWidth="1"/>
    <col min="3" max="3" width="17.8515625" style="164" customWidth="1"/>
    <col min="4" max="6" width="14.421875" style="164" customWidth="1"/>
  </cols>
  <sheetData>
    <row r="1" spans="1:6" ht="29.25" customHeight="1" thickBot="1">
      <c r="A1" s="165" t="s">
        <v>182</v>
      </c>
      <c r="B1" s="166"/>
      <c r="C1" s="157" t="s">
        <v>98</v>
      </c>
      <c r="D1" s="157" t="s">
        <v>66</v>
      </c>
      <c r="E1" s="157" t="s">
        <v>121</v>
      </c>
      <c r="F1" s="157" t="s">
        <v>127</v>
      </c>
    </row>
    <row r="2" spans="1:6" ht="12.75">
      <c r="A2" s="176" t="s">
        <v>136</v>
      </c>
      <c r="B2" s="60"/>
      <c r="C2" s="62" t="s">
        <v>139</v>
      </c>
      <c r="D2" s="62" t="s">
        <v>139</v>
      </c>
      <c r="E2" s="62" t="s">
        <v>139</v>
      </c>
      <c r="F2" s="62" t="s">
        <v>140</v>
      </c>
    </row>
    <row r="3" spans="1:6" ht="12.75">
      <c r="A3" s="177"/>
      <c r="B3" s="69" t="s">
        <v>184</v>
      </c>
      <c r="C3" s="158">
        <v>7</v>
      </c>
      <c r="D3" s="158">
        <v>0.1</v>
      </c>
      <c r="E3" s="158">
        <v>0.2</v>
      </c>
      <c r="F3" s="120">
        <v>0.3</v>
      </c>
    </row>
    <row r="4" spans="1:6" ht="13.5" thickBot="1">
      <c r="A4" s="178"/>
      <c r="B4" s="78" t="s">
        <v>183</v>
      </c>
      <c r="C4" s="159">
        <v>7</v>
      </c>
      <c r="D4" s="159">
        <v>0.2</v>
      </c>
      <c r="E4" s="160"/>
      <c r="F4" s="161">
        <v>1</v>
      </c>
    </row>
    <row r="5" spans="1:6" ht="12.75">
      <c r="A5" s="179" t="s">
        <v>50</v>
      </c>
      <c r="B5" s="119">
        <v>36607</v>
      </c>
      <c r="C5" s="91"/>
      <c r="D5" s="162">
        <v>4.7</v>
      </c>
      <c r="E5" s="91"/>
      <c r="F5" s="91"/>
    </row>
    <row r="6" spans="1:6" ht="12.75">
      <c r="A6" s="174"/>
      <c r="B6" s="119">
        <v>36749</v>
      </c>
      <c r="C6" s="71"/>
      <c r="D6" s="120">
        <v>2.4</v>
      </c>
      <c r="E6" s="71"/>
      <c r="F6" s="71"/>
    </row>
    <row r="7" spans="1:6" ht="12.75">
      <c r="A7" s="175"/>
      <c r="B7" s="119">
        <v>36851</v>
      </c>
      <c r="C7" s="71"/>
      <c r="D7" s="120">
        <v>2.5</v>
      </c>
      <c r="E7" s="71"/>
      <c r="F7" s="71"/>
    </row>
    <row r="8" spans="1:6" ht="12.75">
      <c r="A8" s="68" t="s">
        <v>160</v>
      </c>
      <c r="B8" s="119">
        <v>36748</v>
      </c>
      <c r="C8" s="71"/>
      <c r="D8" s="71"/>
      <c r="E8" s="120">
        <v>4.7</v>
      </c>
      <c r="F8" s="120">
        <v>1.8</v>
      </c>
    </row>
    <row r="9" spans="1:6" ht="12.75">
      <c r="A9" s="68" t="s">
        <v>162</v>
      </c>
      <c r="B9" s="119">
        <v>36748</v>
      </c>
      <c r="C9" s="71"/>
      <c r="D9" s="71"/>
      <c r="E9" s="120">
        <v>2.7</v>
      </c>
      <c r="F9" s="120">
        <v>3.5</v>
      </c>
    </row>
    <row r="10" spans="1:6" ht="12.75">
      <c r="A10" s="173" t="s">
        <v>163</v>
      </c>
      <c r="B10" s="119">
        <v>36607</v>
      </c>
      <c r="C10" s="71"/>
      <c r="D10" s="120">
        <v>1.4</v>
      </c>
      <c r="E10" s="71"/>
      <c r="F10" s="71"/>
    </row>
    <row r="11" spans="1:6" ht="12.75">
      <c r="A11" s="174"/>
      <c r="B11" s="119">
        <v>36748</v>
      </c>
      <c r="C11" s="71"/>
      <c r="D11" s="120">
        <v>1</v>
      </c>
      <c r="E11" s="120">
        <v>1.8</v>
      </c>
      <c r="F11" s="120">
        <v>0.32</v>
      </c>
    </row>
    <row r="12" spans="1:6" ht="12.75">
      <c r="A12" s="175"/>
      <c r="B12" s="119">
        <v>36851</v>
      </c>
      <c r="C12" s="71"/>
      <c r="D12" s="120">
        <v>0.9</v>
      </c>
      <c r="E12" s="71"/>
      <c r="F12" s="71"/>
    </row>
    <row r="13" spans="1:6" ht="12.75">
      <c r="A13" s="173" t="s">
        <v>52</v>
      </c>
      <c r="B13" s="119">
        <v>36607</v>
      </c>
      <c r="C13" s="71"/>
      <c r="D13" s="120">
        <v>2.5</v>
      </c>
      <c r="E13" s="71"/>
      <c r="F13" s="71"/>
    </row>
    <row r="14" spans="1:6" ht="12.75">
      <c r="A14" s="174"/>
      <c r="B14" s="119">
        <v>36749</v>
      </c>
      <c r="C14" s="71"/>
      <c r="D14" s="120">
        <v>1.5</v>
      </c>
      <c r="E14" s="71"/>
      <c r="F14" s="71"/>
    </row>
    <row r="15" spans="1:6" ht="12.75">
      <c r="A15" s="175"/>
      <c r="B15" s="119">
        <v>36851</v>
      </c>
      <c r="C15" s="71"/>
      <c r="D15" s="120">
        <v>1.9</v>
      </c>
      <c r="E15" s="71"/>
      <c r="F15" s="71"/>
    </row>
    <row r="16" spans="1:6" ht="12.75">
      <c r="A16" s="68" t="s">
        <v>53</v>
      </c>
      <c r="B16" s="119">
        <v>36748</v>
      </c>
      <c r="C16" s="71"/>
      <c r="D16" s="71"/>
      <c r="E16" s="71"/>
      <c r="F16" s="120">
        <v>0.69</v>
      </c>
    </row>
    <row r="17" spans="1:6" ht="12.75">
      <c r="A17" s="68" t="s">
        <v>56</v>
      </c>
      <c r="B17" s="119">
        <v>36748</v>
      </c>
      <c r="C17" s="71"/>
      <c r="D17" s="71"/>
      <c r="E17" s="71"/>
      <c r="F17" s="120">
        <v>0.56</v>
      </c>
    </row>
    <row r="18" spans="1:6" ht="12.75">
      <c r="A18" s="68" t="s">
        <v>164</v>
      </c>
      <c r="B18" s="119">
        <v>36748</v>
      </c>
      <c r="C18" s="71"/>
      <c r="D18" s="71"/>
      <c r="E18" s="120">
        <v>3</v>
      </c>
      <c r="F18" s="120"/>
    </row>
    <row r="19" spans="1:6" ht="12.75">
      <c r="A19" s="68" t="s">
        <v>165</v>
      </c>
      <c r="B19" s="119">
        <v>36748</v>
      </c>
      <c r="C19" s="71"/>
      <c r="D19" s="71"/>
      <c r="E19" s="120">
        <v>5.2</v>
      </c>
      <c r="F19" s="120">
        <v>0.5</v>
      </c>
    </row>
    <row r="20" spans="1:6" ht="12.75">
      <c r="A20" s="68" t="s">
        <v>58</v>
      </c>
      <c r="B20" s="119">
        <v>36607</v>
      </c>
      <c r="C20" s="71"/>
      <c r="D20" s="120">
        <v>1</v>
      </c>
      <c r="E20" s="71"/>
      <c r="F20" s="71"/>
    </row>
    <row r="21" spans="1:6" ht="12.75">
      <c r="A21" s="173" t="s">
        <v>60</v>
      </c>
      <c r="B21" s="119">
        <v>36607</v>
      </c>
      <c r="C21" s="71"/>
      <c r="D21" s="120">
        <v>5.4</v>
      </c>
      <c r="E21" s="71"/>
      <c r="F21" s="71"/>
    </row>
    <row r="22" spans="1:6" ht="12.75">
      <c r="A22" s="174"/>
      <c r="B22" s="119">
        <v>36748</v>
      </c>
      <c r="C22" s="71"/>
      <c r="D22" s="120">
        <v>4.8</v>
      </c>
      <c r="E22" s="71"/>
      <c r="F22" s="120">
        <v>0.99</v>
      </c>
    </row>
    <row r="23" spans="1:6" ht="12.75">
      <c r="A23" s="175"/>
      <c r="B23" s="119">
        <v>36850</v>
      </c>
      <c r="C23" s="71"/>
      <c r="D23" s="120">
        <v>4.3</v>
      </c>
      <c r="E23" s="71"/>
      <c r="F23" s="71"/>
    </row>
    <row r="24" spans="1:6" ht="12.75">
      <c r="A24" s="173" t="s">
        <v>167</v>
      </c>
      <c r="B24" s="125">
        <v>36607</v>
      </c>
      <c r="C24" s="71"/>
      <c r="D24" s="120">
        <v>0.5</v>
      </c>
      <c r="E24" s="71"/>
      <c r="F24" s="71"/>
    </row>
    <row r="25" spans="1:6" ht="12.75">
      <c r="A25" s="175"/>
      <c r="B25" s="125">
        <v>36748</v>
      </c>
      <c r="C25" s="71"/>
      <c r="D25" s="71"/>
      <c r="E25" s="71"/>
      <c r="F25" s="120">
        <v>0.58</v>
      </c>
    </row>
    <row r="26" spans="1:6" ht="12.75">
      <c r="A26" s="68" t="s">
        <v>168</v>
      </c>
      <c r="B26" s="119">
        <v>36749</v>
      </c>
      <c r="C26" s="71"/>
      <c r="D26" s="71"/>
      <c r="E26" s="120">
        <v>1.8</v>
      </c>
      <c r="F26" s="71"/>
    </row>
    <row r="27" spans="1:6" ht="12.75">
      <c r="A27" s="173" t="s">
        <v>61</v>
      </c>
      <c r="B27" s="119">
        <v>36607</v>
      </c>
      <c r="C27" s="120">
        <v>11</v>
      </c>
      <c r="D27" s="71"/>
      <c r="E27" s="71"/>
      <c r="F27" s="71"/>
    </row>
    <row r="28" spans="1:6" ht="12.75">
      <c r="A28" s="174"/>
      <c r="B28" s="119">
        <v>36749</v>
      </c>
      <c r="C28" s="120">
        <v>10</v>
      </c>
      <c r="D28" s="71"/>
      <c r="E28" s="71"/>
      <c r="F28" s="71"/>
    </row>
    <row r="29" spans="1:6" ht="12.75">
      <c r="A29" s="175"/>
      <c r="B29" s="119">
        <v>36851</v>
      </c>
      <c r="C29" s="120">
        <v>8.5</v>
      </c>
      <c r="D29" s="71"/>
      <c r="E29" s="71"/>
      <c r="F29" s="71"/>
    </row>
    <row r="30" spans="1:6" ht="12.75">
      <c r="A30" s="173" t="s">
        <v>169</v>
      </c>
      <c r="B30" s="125">
        <v>36607</v>
      </c>
      <c r="C30" s="120">
        <v>22</v>
      </c>
      <c r="D30" s="120">
        <v>13</v>
      </c>
      <c r="E30" s="71"/>
      <c r="F30" s="71"/>
    </row>
    <row r="31" spans="1:6" ht="12.75">
      <c r="A31" s="174"/>
      <c r="B31" s="125">
        <v>36748</v>
      </c>
      <c r="C31" s="120">
        <v>20</v>
      </c>
      <c r="D31" s="120">
        <v>9.9</v>
      </c>
      <c r="E31" s="71"/>
      <c r="F31" s="71"/>
    </row>
    <row r="32" spans="1:6" ht="12.75">
      <c r="A32" s="175"/>
      <c r="B32" s="125">
        <v>36851</v>
      </c>
      <c r="C32" s="120">
        <v>11</v>
      </c>
      <c r="D32" s="120">
        <v>7</v>
      </c>
      <c r="E32" s="71"/>
      <c r="F32" s="71"/>
    </row>
    <row r="33" spans="1:6" ht="13.5" thickBot="1">
      <c r="A33" s="111" t="s">
        <v>170</v>
      </c>
      <c r="B33" s="147">
        <v>36748</v>
      </c>
      <c r="C33" s="114"/>
      <c r="D33" s="114"/>
      <c r="E33" s="163">
        <v>4.9</v>
      </c>
      <c r="F33" s="114"/>
    </row>
  </sheetData>
  <mergeCells count="9">
    <mergeCell ref="A1:B1"/>
    <mergeCell ref="A2:A4"/>
    <mergeCell ref="A5:A7"/>
    <mergeCell ref="A10:A12"/>
    <mergeCell ref="A30:A32"/>
    <mergeCell ref="A13:A15"/>
    <mergeCell ref="A21:A23"/>
    <mergeCell ref="A24:A25"/>
    <mergeCell ref="A27:A29"/>
  </mergeCells>
  <printOptions horizontalCentered="1"/>
  <pageMargins left="0.75" right="0.75" top="1.88" bottom="1" header="1.01" footer="0.5"/>
  <pageSetup horizontalDpi="300" verticalDpi="300" orientation="portrait" r:id="rId2"/>
  <headerFooter alignWithMargins="0">
    <oddHeader>&amp;CTable 5
RAL and HRL Exceedences in Groundwater During 2000
Flying Cloud Sanitary Landfill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IT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Householder</cp:lastModifiedBy>
  <cp:lastPrinted>2001-03-28T17:18:06Z</cp:lastPrinted>
  <dcterms:created xsi:type="dcterms:W3CDTF">2001-03-09T13:44:42Z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